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IRUCKA PRE PRIJIMATELA\január 2026_Príručka pre prijímateľa_príprava v. 3.2\FINALNA VERZIA DO DKS na schválenie\"/>
    </mc:Choice>
  </mc:AlternateContent>
  <xr:revisionPtr revIDLastSave="0" documentId="13_ncr:1_{9432FDB2-19BF-43AF-853B-9AAE5B16B340}" xr6:coauthVersionLast="47" xr6:coauthVersionMax="47" xr10:uidLastSave="{00000000-0000-0000-0000-000000000000}"/>
  <bookViews>
    <workbookView xWindow="-108" yWindow="-108" windowWidth="23256" windowHeight="12456" activeTab="1" xr2:uid="{8516673D-DCB1-46EC-9CC1-959E307D6605}"/>
  </bookViews>
  <sheets>
    <sheet name="Iný PP vzťah_HODNOT_ESF_2024" sheetId="3" r:id="rId1"/>
    <sheet name="Iný PP vzťah_hodnot.ESF_2026" sheetId="1" r:id="rId2"/>
    <sheet name="InýPPvzťah_HODNO_ESF_2025,27-29" sheetId="2" r:id="rId3"/>
    <sheet name="Iný PP vzťah_poznámky k výkazom" sheetId="4" r:id="rId4"/>
  </sheets>
  <definedNames>
    <definedName name="a" localSheetId="1">#REF!</definedName>
    <definedName name="a" localSheetId="0">#REF!</definedName>
    <definedName name="a" localSheetId="2">#REF!</definedName>
    <definedName name="a">#REF!</definedName>
    <definedName name="iks" localSheetId="1">'Iný PP vzťah_hodnot.ESF_2026'!$A$124:$A$124</definedName>
    <definedName name="iks" localSheetId="0">'Iný PP vzťah_HODNOT_ESF_2024'!$A$128:$A$128</definedName>
    <definedName name="iks" localSheetId="2">'InýPPvzťah_HODNO_ESF_2025,27-29'!$A$123:$A$123</definedName>
    <definedName name="iks">#REF!</definedName>
    <definedName name="Mesiac" localSheetId="1">'Iný PP vzťah_hodnot.ESF_2026'!$A$137:$A$149</definedName>
    <definedName name="Mesiac" localSheetId="0">'Iný PP vzťah_HODNOT_ESF_2024'!$A$141:$A$153</definedName>
    <definedName name="Mesiac" localSheetId="2">'InýPPvzťah_HODNO_ESF_2025,27-29'!$A$136:$A$148</definedName>
    <definedName name="Mesiac">#REF!</definedName>
    <definedName name="_xlnm.Print_Area" localSheetId="1">'Iný PP vzťah_hodnot.ESF_2026'!$A$1:$O$122</definedName>
    <definedName name="_xlnm.Print_Area" localSheetId="0">'Iný PP vzťah_HODNOT_ESF_2024'!$A$1:$O$126</definedName>
    <definedName name="_xlnm.Print_Area" localSheetId="2">'InýPPvzťah_HODNO_ESF_2025,27-29'!$A$1:$O$121</definedName>
    <definedName name="Rok" localSheetId="1">'Iný PP vzťah_hodnot.ESF_2026'!$A$151:$A$156</definedName>
    <definedName name="Rok" localSheetId="0">'Iný PP vzťah_HODNOT_ESF_2024'!$A$155:$A$160</definedName>
    <definedName name="Rok" localSheetId="2">'InýPPvzťah_HODNO_ESF_2025,27-29'!$A$150:$A$155</definedName>
    <definedName name="Rok">#REF!</definedName>
    <definedName name="typ_dohody" localSheetId="1">'Iný PP vzťah_hodnot.ESF_2026'!$A$130:$A$135</definedName>
    <definedName name="typ_dohody" localSheetId="0">'Iný PP vzťah_HODNOT_ESF_2024'!$A$134:$A$139</definedName>
    <definedName name="typ_dohody" localSheetId="2">'InýPPvzťah_HODNO_ESF_2025,27-29'!$A$129:$A$134</definedName>
    <definedName name="typ_dohody">#REF!</definedName>
    <definedName name="Typ_odmeny" localSheetId="1">'Iný PP vzťah_hodnot.ESF_2026'!$A$230:$A$232</definedName>
    <definedName name="Typ_odmeny" localSheetId="0">'Iný PP vzťah_HODNOT_ESF_2024'!$A$234:$A$236</definedName>
    <definedName name="Typ_odmeny" localSheetId="2">'InýPPvzťah_HODNO_ESF_2025,27-29'!$A$229:$A$231</definedName>
    <definedName name="Typ_odmen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2" l="1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B230" i="3"/>
  <c r="B229" i="3"/>
  <c r="B228" i="3"/>
  <c r="B227" i="3"/>
  <c r="B226" i="3"/>
  <c r="B225" i="3"/>
  <c r="B224" i="3"/>
  <c r="B223" i="3"/>
  <c r="B203" i="3"/>
  <c r="B202" i="3"/>
  <c r="B201" i="3"/>
  <c r="B200" i="3"/>
  <c r="B199" i="3"/>
  <c r="B198" i="3"/>
  <c r="D165" i="3"/>
  <c r="D163" i="3"/>
  <c r="L158" i="3"/>
  <c r="L157" i="3"/>
  <c r="L156" i="3"/>
  <c r="L155" i="3"/>
  <c r="L154" i="3"/>
  <c r="L153" i="3"/>
  <c r="L151" i="3"/>
  <c r="L150" i="3"/>
  <c r="L149" i="3"/>
  <c r="L148" i="3"/>
  <c r="L147" i="3"/>
  <c r="L146" i="3" s="1"/>
  <c r="L145" i="3"/>
  <c r="L144" i="3"/>
  <c r="G142" i="3"/>
  <c r="B43" i="3" s="1"/>
  <c r="I109" i="3"/>
  <c r="I108" i="3"/>
  <c r="I107" i="3"/>
  <c r="I106" i="3"/>
  <c r="I105" i="3"/>
  <c r="I83" i="3"/>
  <c r="I82" i="3"/>
  <c r="I81" i="3"/>
  <c r="I80" i="3"/>
  <c r="I79" i="3"/>
  <c r="N51" i="3"/>
  <c r="N50" i="3"/>
  <c r="F50" i="3"/>
  <c r="G50" i="3" s="1"/>
  <c r="N49" i="3"/>
  <c r="F49" i="3"/>
  <c r="G49" i="3" s="1"/>
  <c r="N48" i="3"/>
  <c r="F48" i="3"/>
  <c r="G48" i="3" s="1"/>
  <c r="N47" i="3"/>
  <c r="F47" i="3"/>
  <c r="G47" i="3" s="1"/>
  <c r="N46" i="3"/>
  <c r="F46" i="3"/>
  <c r="G46" i="3" s="1"/>
  <c r="N45" i="3"/>
  <c r="F45" i="3"/>
  <c r="G45" i="3" s="1"/>
  <c r="N44" i="3"/>
  <c r="F44" i="3"/>
  <c r="G44" i="3" s="1"/>
  <c r="N43" i="3"/>
  <c r="F43" i="3"/>
  <c r="G43" i="3" s="1"/>
  <c r="N42" i="3"/>
  <c r="F42" i="3"/>
  <c r="G42" i="3" s="1"/>
  <c r="N41" i="3"/>
  <c r="F41" i="3"/>
  <c r="G41" i="3" s="1"/>
  <c r="N40" i="3"/>
  <c r="F40" i="3"/>
  <c r="G40" i="3" s="1"/>
  <c r="N39" i="3"/>
  <c r="F39" i="3"/>
  <c r="G39" i="3" s="1"/>
  <c r="N38" i="3"/>
  <c r="F38" i="3"/>
  <c r="G38" i="3" s="1"/>
  <c r="N37" i="3"/>
  <c r="F37" i="3"/>
  <c r="G37" i="3" s="1"/>
  <c r="N36" i="3"/>
  <c r="F36" i="3"/>
  <c r="G36" i="3" s="1"/>
  <c r="N35" i="3"/>
  <c r="F35" i="3"/>
  <c r="G35" i="3" s="1"/>
  <c r="N34" i="3"/>
  <c r="F34" i="3"/>
  <c r="G34" i="3" s="1"/>
  <c r="N33" i="3"/>
  <c r="F33" i="3"/>
  <c r="G33" i="3" s="1"/>
  <c r="N32" i="3"/>
  <c r="F32" i="3"/>
  <c r="G32" i="3" s="1"/>
  <c r="F31" i="3"/>
  <c r="G31" i="3" s="1"/>
  <c r="F30" i="3"/>
  <c r="G30" i="3" s="1"/>
  <c r="F29" i="3"/>
  <c r="G29" i="3" s="1"/>
  <c r="F28" i="3"/>
  <c r="G28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I15" i="3"/>
  <c r="B225" i="2"/>
  <c r="B224" i="2"/>
  <c r="B223" i="2"/>
  <c r="B222" i="2"/>
  <c r="B221" i="2"/>
  <c r="B220" i="2"/>
  <c r="B219" i="2"/>
  <c r="B218" i="2"/>
  <c r="B198" i="2"/>
  <c r="B197" i="2"/>
  <c r="B196" i="2"/>
  <c r="B195" i="2"/>
  <c r="B194" i="2"/>
  <c r="B193" i="2"/>
  <c r="D160" i="2"/>
  <c r="D158" i="2"/>
  <c r="L153" i="2"/>
  <c r="L152" i="2"/>
  <c r="L151" i="2"/>
  <c r="L149" i="2"/>
  <c r="L148" i="2"/>
  <c r="L146" i="2"/>
  <c r="L145" i="2"/>
  <c r="L144" i="2"/>
  <c r="L143" i="2"/>
  <c r="L142" i="2"/>
  <c r="L141" i="2" s="1"/>
  <c r="L140" i="2"/>
  <c r="L139" i="2"/>
  <c r="G137" i="2"/>
  <c r="A48" i="2" s="1"/>
  <c r="B48" i="2" s="1"/>
  <c r="I106" i="2"/>
  <c r="I105" i="2"/>
  <c r="I104" i="2"/>
  <c r="I77" i="2"/>
  <c r="I76" i="2"/>
  <c r="N51" i="2"/>
  <c r="N50" i="2"/>
  <c r="F50" i="2"/>
  <c r="G50" i="2" s="1"/>
  <c r="N49" i="2"/>
  <c r="F49" i="2"/>
  <c r="G49" i="2" s="1"/>
  <c r="N48" i="2"/>
  <c r="F48" i="2"/>
  <c r="G48" i="2" s="1"/>
  <c r="N47" i="2"/>
  <c r="F47" i="2"/>
  <c r="G47" i="2" s="1"/>
  <c r="N46" i="2"/>
  <c r="F46" i="2"/>
  <c r="G46" i="2" s="1"/>
  <c r="N45" i="2"/>
  <c r="F45" i="2"/>
  <c r="G45" i="2" s="1"/>
  <c r="N44" i="2"/>
  <c r="F44" i="2"/>
  <c r="G44" i="2" s="1"/>
  <c r="N43" i="2"/>
  <c r="F43" i="2"/>
  <c r="G43" i="2" s="1"/>
  <c r="N42" i="2"/>
  <c r="F42" i="2"/>
  <c r="G42" i="2" s="1"/>
  <c r="N41" i="2"/>
  <c r="F41" i="2"/>
  <c r="G41" i="2" s="1"/>
  <c r="N40" i="2"/>
  <c r="F40" i="2"/>
  <c r="G40" i="2" s="1"/>
  <c r="N39" i="2"/>
  <c r="F39" i="2"/>
  <c r="G39" i="2" s="1"/>
  <c r="N38" i="2"/>
  <c r="F38" i="2"/>
  <c r="G38" i="2" s="1"/>
  <c r="N37" i="2"/>
  <c r="F37" i="2"/>
  <c r="G37" i="2" s="1"/>
  <c r="N36" i="2"/>
  <c r="F36" i="2"/>
  <c r="G36" i="2" s="1"/>
  <c r="N35" i="2"/>
  <c r="F35" i="2"/>
  <c r="G35" i="2" s="1"/>
  <c r="N34" i="2"/>
  <c r="F34" i="2"/>
  <c r="G34" i="2" s="1"/>
  <c r="N33" i="2"/>
  <c r="F33" i="2"/>
  <c r="G33" i="2" s="1"/>
  <c r="N32" i="2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I15" i="2"/>
  <c r="B226" i="1"/>
  <c r="B225" i="1"/>
  <c r="B224" i="1"/>
  <c r="B223" i="1"/>
  <c r="B222" i="1"/>
  <c r="B221" i="1"/>
  <c r="B220" i="1"/>
  <c r="B219" i="1"/>
  <c r="B199" i="1"/>
  <c r="B198" i="1"/>
  <c r="B197" i="1"/>
  <c r="B196" i="1"/>
  <c r="B195" i="1"/>
  <c r="B194" i="1"/>
  <c r="D161" i="1"/>
  <c r="D159" i="1"/>
  <c r="L154" i="1"/>
  <c r="L153" i="1"/>
  <c r="L152" i="1"/>
  <c r="L150" i="1"/>
  <c r="L147" i="1"/>
  <c r="L146" i="1"/>
  <c r="L144" i="1"/>
  <c r="L143" i="1"/>
  <c r="L142" i="1" s="1"/>
  <c r="L141" i="1"/>
  <c r="L140" i="1"/>
  <c r="G138" i="1"/>
  <c r="B44" i="1" s="1"/>
  <c r="I105" i="1"/>
  <c r="I104" i="1"/>
  <c r="I77" i="1"/>
  <c r="I76" i="1"/>
  <c r="N51" i="1"/>
  <c r="N50" i="1"/>
  <c r="F50" i="1"/>
  <c r="G50" i="1" s="1"/>
  <c r="N49" i="1"/>
  <c r="F49" i="1"/>
  <c r="G49" i="1" s="1"/>
  <c r="N48" i="1"/>
  <c r="F48" i="1"/>
  <c r="G48" i="1" s="1"/>
  <c r="N47" i="1"/>
  <c r="F47" i="1"/>
  <c r="G47" i="1" s="1"/>
  <c r="N46" i="1"/>
  <c r="F46" i="1"/>
  <c r="G46" i="1" s="1"/>
  <c r="N45" i="1"/>
  <c r="F45" i="1"/>
  <c r="G45" i="1" s="1"/>
  <c r="N44" i="1"/>
  <c r="F44" i="1"/>
  <c r="G44" i="1" s="1"/>
  <c r="N43" i="1"/>
  <c r="F43" i="1"/>
  <c r="G43" i="1" s="1"/>
  <c r="N42" i="1"/>
  <c r="F42" i="1"/>
  <c r="G42" i="1" s="1"/>
  <c r="N41" i="1"/>
  <c r="F41" i="1"/>
  <c r="G41" i="1" s="1"/>
  <c r="N40" i="1"/>
  <c r="F40" i="1"/>
  <c r="G40" i="1" s="1"/>
  <c r="N39" i="1"/>
  <c r="F39" i="1"/>
  <c r="G39" i="1" s="1"/>
  <c r="N38" i="1"/>
  <c r="F38" i="1"/>
  <c r="G38" i="1" s="1"/>
  <c r="N37" i="1"/>
  <c r="F37" i="1"/>
  <c r="G37" i="1" s="1"/>
  <c r="N36" i="1"/>
  <c r="F36" i="1"/>
  <c r="G36" i="1" s="1"/>
  <c r="N35" i="1"/>
  <c r="F35" i="1"/>
  <c r="G35" i="1" s="1"/>
  <c r="N34" i="1"/>
  <c r="F34" i="1"/>
  <c r="G34" i="1" s="1"/>
  <c r="N33" i="1"/>
  <c r="F33" i="1"/>
  <c r="G33" i="1" s="1"/>
  <c r="N32" i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I15" i="1"/>
  <c r="I107" i="2" l="1"/>
  <c r="E52" i="2"/>
  <c r="K13" i="2" s="1"/>
  <c r="K15" i="2" s="1"/>
  <c r="I106" i="1"/>
  <c r="F51" i="1"/>
  <c r="E52" i="3"/>
  <c r="K13" i="3" s="1"/>
  <c r="K15" i="3" s="1"/>
  <c r="I110" i="3"/>
  <c r="F51" i="3"/>
  <c r="B21" i="2"/>
  <c r="B27" i="2"/>
  <c r="B35" i="2"/>
  <c r="B22" i="2"/>
  <c r="B31" i="2"/>
  <c r="A49" i="2"/>
  <c r="B49" i="2" s="1"/>
  <c r="B38" i="2"/>
  <c r="B45" i="2"/>
  <c r="B42" i="2"/>
  <c r="B26" i="2"/>
  <c r="E52" i="1"/>
  <c r="K13" i="1" s="1"/>
  <c r="K15" i="1" s="1"/>
  <c r="B24" i="1"/>
  <c r="B33" i="1"/>
  <c r="B25" i="1"/>
  <c r="B40" i="1"/>
  <c r="B29" i="1"/>
  <c r="A50" i="1"/>
  <c r="B50" i="1" s="1"/>
  <c r="B47" i="1"/>
  <c r="B28" i="3"/>
  <c r="B39" i="3"/>
  <c r="A49" i="3"/>
  <c r="B49" i="3" s="1"/>
  <c r="B22" i="3"/>
  <c r="B29" i="3"/>
  <c r="B35" i="3"/>
  <c r="B40" i="3"/>
  <c r="B45" i="3"/>
  <c r="A50" i="3"/>
  <c r="B50" i="3" s="1"/>
  <c r="B23" i="3"/>
  <c r="B24" i="3"/>
  <c r="B31" i="3"/>
  <c r="B36" i="3"/>
  <c r="B46" i="3"/>
  <c r="B32" i="3"/>
  <c r="B42" i="3"/>
  <c r="B47" i="3"/>
  <c r="B26" i="3"/>
  <c r="B33" i="3"/>
  <c r="B38" i="3"/>
  <c r="B27" i="3"/>
  <c r="G20" i="3"/>
  <c r="G51" i="3" s="1"/>
  <c r="B30" i="3"/>
  <c r="B34" i="3"/>
  <c r="B41" i="3"/>
  <c r="A48" i="3"/>
  <c r="B48" i="3" s="1"/>
  <c r="B20" i="3"/>
  <c r="B37" i="3"/>
  <c r="B44" i="3"/>
  <c r="B25" i="3"/>
  <c r="B21" i="3"/>
  <c r="G51" i="2"/>
  <c r="B29" i="2"/>
  <c r="F51" i="2"/>
  <c r="B33" i="2"/>
  <c r="B40" i="2"/>
  <c r="A50" i="2"/>
  <c r="B50" i="2" s="1"/>
  <c r="B20" i="2"/>
  <c r="B37" i="2"/>
  <c r="B44" i="2"/>
  <c r="B32" i="2"/>
  <c r="B39" i="2"/>
  <c r="B46" i="2"/>
  <c r="B23" i="2"/>
  <c r="B28" i="2"/>
  <c r="B36" i="2"/>
  <c r="B43" i="2"/>
  <c r="B24" i="2"/>
  <c r="B47" i="2"/>
  <c r="B25" i="2"/>
  <c r="B30" i="2"/>
  <c r="B34" i="2"/>
  <c r="B41" i="2"/>
  <c r="G20" i="1"/>
  <c r="G51" i="1" s="1"/>
  <c r="B30" i="1"/>
  <c r="B34" i="1"/>
  <c r="B41" i="1"/>
  <c r="A48" i="1"/>
  <c r="B48" i="1" s="1"/>
  <c r="B21" i="1"/>
  <c r="B26" i="1"/>
  <c r="B38" i="1"/>
  <c r="B45" i="1"/>
  <c r="B31" i="1"/>
  <c r="B22" i="1"/>
  <c r="B35" i="1"/>
  <c r="B42" i="1"/>
  <c r="B27" i="1"/>
  <c r="A49" i="1"/>
  <c r="B49" i="1" s="1"/>
  <c r="B32" i="1"/>
  <c r="B39" i="1"/>
  <c r="B46" i="1"/>
  <c r="B23" i="1"/>
  <c r="B28" i="1"/>
  <c r="B36" i="1"/>
  <c r="B43" i="1"/>
  <c r="B20" i="1"/>
  <c r="B37" i="1"/>
</calcChain>
</file>

<file path=xl/sharedStrings.xml><?xml version="1.0" encoding="utf-8"?>
<sst xmlns="http://schemas.openxmlformats.org/spreadsheetml/2006/main" count="725" uniqueCount="145">
  <si>
    <t>Výkaz odpracovaných hodín</t>
  </si>
  <si>
    <t>slúžiaci na preukázanie vykonanej práce na základe</t>
  </si>
  <si>
    <t>dohoda o vykonaní práce</t>
  </si>
  <si>
    <t>Číslo zmluvy/dohody:</t>
  </si>
  <si>
    <t xml:space="preserve">zo dňa: </t>
  </si>
  <si>
    <t>Kód projektu ITMS21+:</t>
  </si>
  <si>
    <t>osobné číslo:</t>
  </si>
  <si>
    <t>Názov projektu:</t>
  </si>
  <si>
    <t>P SK</t>
  </si>
  <si>
    <t>Mesiac:</t>
  </si>
  <si>
    <t>November</t>
  </si>
  <si>
    <t>Meno zamestnanca:</t>
  </si>
  <si>
    <t>Rok:</t>
  </si>
  <si>
    <t>Celková odmena</t>
  </si>
  <si>
    <t>Deň</t>
  </si>
  <si>
    <t>Odpracované</t>
  </si>
  <si>
    <t>Prestávka na obed</t>
  </si>
  <si>
    <t>Počet odpracovaných hodín</t>
  </si>
  <si>
    <t>Nárokované 
hodiny v rámci PSK</t>
  </si>
  <si>
    <t>Kód hodnoteného  projektu</t>
  </si>
  <si>
    <t>Interval oprávnených výdavkov projektu</t>
  </si>
  <si>
    <t xml:space="preserve">hodiny </t>
  </si>
  <si>
    <t>od</t>
  </si>
  <si>
    <t>do</t>
  </si>
  <si>
    <t xml:space="preserve">od </t>
  </si>
  <si>
    <t xml:space="preserve">do </t>
  </si>
  <si>
    <t xml:space="preserve"> </t>
  </si>
  <si>
    <t>Odmena</t>
  </si>
  <si>
    <t>Pre hodnotiteľov</t>
  </si>
  <si>
    <t xml:space="preserve">kód </t>
  </si>
  <si>
    <t>suma projektu</t>
  </si>
  <si>
    <t>odmena</t>
  </si>
  <si>
    <t>Spolu hodín</t>
  </si>
  <si>
    <t>Odmena za uvedené obdobie</t>
  </si>
  <si>
    <t>Áno</t>
  </si>
  <si>
    <t>Nie</t>
  </si>
  <si>
    <t>B)</t>
  </si>
  <si>
    <t>Názov pracovnej pozície</t>
  </si>
  <si>
    <t>Dátum</t>
  </si>
  <si>
    <t>Odpracované hodiny</t>
  </si>
  <si>
    <t>Počet hodín</t>
  </si>
  <si>
    <t>Spolu</t>
  </si>
  <si>
    <t>Pracovný výkaz vypracoval</t>
  </si>
  <si>
    <t>Pracovný výkaz schválil</t>
  </si>
  <si>
    <t>Dátum vypracovania výkazu odpracovaných hodín po vykonaní práce zamestnancom:</t>
  </si>
  <si>
    <t>Dátum kontroly vykonanej práce a prevzatia výkazu odpracovaných hodín:</t>
  </si>
  <si>
    <t>Organizačný útvar:</t>
  </si>
  <si>
    <t>Podpis zamestnanca:</t>
  </si>
  <si>
    <t>Meno, priezvisko vedúceho zamestnanca:</t>
  </si>
  <si>
    <t>Podpis vedúceho zamestnanca:</t>
  </si>
  <si>
    <t>áno</t>
  </si>
  <si>
    <t>nie</t>
  </si>
  <si>
    <t>N/A</t>
  </si>
  <si>
    <t>VYBRAŤ</t>
  </si>
  <si>
    <t>350 hodín v kalendárnom roku, v prípade dohody o vykonaní práce</t>
  </si>
  <si>
    <t>dohoda o pracovnej činnosti</t>
  </si>
  <si>
    <t>10 hodín týždenne, v prípade dohody o pracovnej činnosti</t>
  </si>
  <si>
    <t>dohoda o brigádnickej práci študenta</t>
  </si>
  <si>
    <t>v priemere polovicu určeného týždenného prac. času, v prípade dohody o brigádnickej práci študentov</t>
  </si>
  <si>
    <t>mandátna zmluva</t>
  </si>
  <si>
    <t>bez časového limitu (N/A)</t>
  </si>
  <si>
    <t>iná bližšie nepomenovaná zmluva</t>
  </si>
  <si>
    <t>Január</t>
  </si>
  <si>
    <t>Február</t>
  </si>
  <si>
    <t>Marec</t>
  </si>
  <si>
    <t>Deň vzniku Slovenskej republiky</t>
  </si>
  <si>
    <t>Apríl</t>
  </si>
  <si>
    <t>Zjavenie Pána (Traja králi)</t>
  </si>
  <si>
    <t>Máj</t>
  </si>
  <si>
    <t>Veľký piatok</t>
  </si>
  <si>
    <t>Jún</t>
  </si>
  <si>
    <t>Veľkonočný pondelok</t>
  </si>
  <si>
    <t>Júl</t>
  </si>
  <si>
    <t>Sviatok práce</t>
  </si>
  <si>
    <t>August</t>
  </si>
  <si>
    <t>Deň víťazstva nad fašizmom</t>
  </si>
  <si>
    <t>September</t>
  </si>
  <si>
    <t>Sviatok svätého Cyrila a Metoda</t>
  </si>
  <si>
    <t>Október</t>
  </si>
  <si>
    <t>Výročie SNP</t>
  </si>
  <si>
    <t>Deň Ústavy Slovenskej republiky</t>
  </si>
  <si>
    <t>December</t>
  </si>
  <si>
    <t>Sedembolestná Panna Mária</t>
  </si>
  <si>
    <t>Sviatok Všetkých svätých</t>
  </si>
  <si>
    <t>Deň boja za slobodu a demokraciu</t>
  </si>
  <si>
    <t>Štedrý deň</t>
  </si>
  <si>
    <t>1. sviatok vianočný</t>
  </si>
  <si>
    <t>2. sviatok vianočný</t>
  </si>
  <si>
    <t>Začiatok mesiaca</t>
  </si>
  <si>
    <t>Počet dní v mesiaci</t>
  </si>
  <si>
    <t>Po</t>
  </si>
  <si>
    <t>Ut</t>
  </si>
  <si>
    <t>st</t>
  </si>
  <si>
    <t>pi</t>
  </si>
  <si>
    <t>so</t>
  </si>
  <si>
    <t>ne</t>
  </si>
  <si>
    <t>Št</t>
  </si>
  <si>
    <t>po</t>
  </si>
  <si>
    <t>ut</t>
  </si>
  <si>
    <t>Ne</t>
  </si>
  <si>
    <t>št</t>
  </si>
  <si>
    <t>Pi</t>
  </si>
  <si>
    <t>St</t>
  </si>
  <si>
    <t>So</t>
  </si>
  <si>
    <t>Číslo stĺpca tab s očísovanými dňami</t>
  </si>
  <si>
    <t>ostatné</t>
  </si>
  <si>
    <t>2020 priestupný rok</t>
  </si>
  <si>
    <t>Index stĺpca tab (Počet dní v mesiaci)</t>
  </si>
  <si>
    <t>Typ mzdy</t>
  </si>
  <si>
    <t>Hodinová odmena:</t>
  </si>
  <si>
    <t>Mesačná odmena:</t>
  </si>
  <si>
    <t>Odmena za projekt:</t>
  </si>
  <si>
    <t>Pravidlá blokovania obsahu výkazu odpracovaných hodín:</t>
  </si>
  <si>
    <t xml:space="preserve">Obsah a štruktúra výkazu odpracovaných hodín sú chránené heslom a pod. </t>
  </si>
  <si>
    <t>Stĺpce:</t>
  </si>
  <si>
    <t>Nie je dovolené dopĺňať a vymazávať stĺpce.</t>
  </si>
  <si>
    <t>Riadky:</t>
  </si>
  <si>
    <t>Nie je možné dopĺňať riadky do časti, ktorá obsahuje rozpis dní.</t>
  </si>
  <si>
    <t>Pravidlá kopírovania výkazu odpracovaných hodín:</t>
  </si>
  <si>
    <t>Je možné kopírovať súbor alebo celý hárok. Automatický výpočet hodín bude fungovať naďalej.</t>
  </si>
  <si>
    <t>Nie je možné kopírovať len ručne vybraný rozsah výkazu odpracovaných hodín. Po prekopírovaní nebude fungovať automatický výpočet.</t>
  </si>
  <si>
    <t>V stĺpci "G" je možné editovať čas, aby boli reálne evidované nárokované hodiny v rámci PSK</t>
  </si>
  <si>
    <t>Pravidlá vyplňovania časových údajov:</t>
  </si>
  <si>
    <t>Ak nie je zadaný aspoň jeden časový údaj v stĺpci „od“ alebo „do“ (bunka ostane prázdna), tak medzičas v stĺpci „počet odprac. hodín“  zostane 0.</t>
  </si>
  <si>
    <t>Je nutné uvádzať „od“ alebo „do“ - vo formáte času ( napr. 10:05 ; 11:50 ; 15:20  )</t>
  </si>
  <si>
    <t>A) Vyhlásenie osoby predkladajúcej pracovný výkaz - doplňujúce otázky:</t>
  </si>
  <si>
    <t>1. Máte uzatvorenú dohodu (napr. DoVP, DoPČ, DoBPŠ...) u zamestnávateľa, u ktorého pracujete na trvalý pracovný pomer?</t>
  </si>
  <si>
    <t>Počet</t>
  </si>
  <si>
    <t xml:space="preserve">Počet dohôd z bodu 2 zdokladujte predložením všetkých pracovných výkazov. </t>
  </si>
  <si>
    <t xml:space="preserve">Stručný popis vykonanej činnosti </t>
  </si>
  <si>
    <t>Ako osoba predkladajúca pracovný výkaz čestne vyhlasujem, že všetky uvedené údaje vo výkaze sú pravdivé, správne a úplné.</t>
  </si>
  <si>
    <t>Prestávka 
na obed</t>
  </si>
  <si>
    <t>Ak áno, bola v danom mesiaci u predmetného zamestnávateľa prekročená hranica odpracovaných 12 hodín v rámci jedného dňa (TPP + dohody)?</t>
  </si>
  <si>
    <t>2. Ak máte v danom mesiaci uzatvorené aj iné dohody (napr. DoVP, DoPČ, DoBPŠ...), uveďte ich celkový počet.</t>
  </si>
  <si>
    <t>V prípade, že nedisponujete týmto pracovným výkazom v zmysle predchádzajúcej vety, vyplňte časť B.</t>
  </si>
  <si>
    <t>Názov zamestnávateľa</t>
  </si>
  <si>
    <t>Názov projektu (ak relevantné)</t>
  </si>
  <si>
    <t>Kód / označenie projektu (ak relevantné)</t>
  </si>
  <si>
    <r>
      <t>Projekt</t>
    </r>
    <r>
      <rPr>
        <vertAlign val="subscript"/>
        <sz val="11"/>
        <color theme="0" tint="-0.34998626667073579"/>
        <rFont val="Calibri"/>
        <family val="2"/>
        <charset val="238"/>
      </rPr>
      <t>min</t>
    </r>
  </si>
  <si>
    <r>
      <t>Projekt</t>
    </r>
    <r>
      <rPr>
        <vertAlign val="subscript"/>
        <sz val="11"/>
        <color theme="0" tint="-0.34998626667073579"/>
        <rFont val="Calibri"/>
        <family val="2"/>
        <charset val="238"/>
      </rPr>
      <t>max</t>
    </r>
  </si>
  <si>
    <r>
      <t>Do stĺpca E  sa uvádza čas obednej prestávky len v prípade, ak presiahne dĺžku 30 min.</t>
    </r>
    <r>
      <rPr>
        <sz val="11"/>
        <color theme="1"/>
        <rFont val="Calibri"/>
        <family val="2"/>
        <charset val="238"/>
      </rPr>
      <t xml:space="preserve"> Ak prestávka presiahla viac ako 30 min., do riadku sa uvádza čas prestávky na odpočinok a jedenie bez zákonom stanovených 30 min. Príklad: prestávka bola 46 min., do riadku sa uvádza 16 min., 30 min sa pripočíta automaticky. 
Čas prestávky sa odpočíta automaticky po 6 hodinách.</t>
    </r>
  </si>
  <si>
    <r>
      <t xml:space="preserve">
</t>
    </r>
    <r>
      <rPr>
        <b/>
        <sz val="11"/>
        <color theme="1"/>
        <rFont val="Calibri"/>
        <family val="2"/>
        <charset val="238"/>
      </rPr>
      <t>Ako osoba predkladajúca pracovný výkaz čestne vyhlasujem, že všetky uvedené údaje vo výkaze sú pravdivé, správne a úplné.</t>
    </r>
  </si>
  <si>
    <t>Počet odpracovaných a vykázaných hodín:</t>
  </si>
  <si>
    <r>
      <t xml:space="preserve">V prípade potreby použite </t>
    </r>
    <r>
      <rPr>
        <b/>
        <sz val="11"/>
        <color theme="1"/>
        <rFont val="Calibri"/>
        <family val="2"/>
        <charset val="238"/>
      </rPr>
      <t xml:space="preserve">časť B) opakovane. </t>
    </r>
    <r>
      <rPr>
        <sz val="11"/>
        <color theme="1"/>
        <rFont val="Calibri"/>
        <family val="2"/>
        <charset val="238"/>
      </rPr>
      <t xml:space="preserve">
Pri viacnásobnom použití časti B) je nevyhnutné zabezpečiť </t>
    </r>
    <r>
      <rPr>
        <b/>
        <sz val="11"/>
        <color theme="1"/>
        <rFont val="Calibri"/>
        <family val="2"/>
        <charset val="238"/>
      </rPr>
      <t>podpis na každej priloženej strane v časti "pracovný výkaz vypracoval".</t>
    </r>
  </si>
  <si>
    <t xml:space="preserve">Počet odpracovaných a vykázaných hodín: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</si>
</sst>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d/m/yyyy;@"/>
    <numFmt numFmtId="165" formatCode="#,##0.00\ &quot;€&quot;"/>
    <numFmt numFmtId="166" formatCode="#&quot;.&quot;"/>
    <numFmt numFmtId="167" formatCode="ddd"/>
    <numFmt numFmtId="168" formatCode="[h]:mm"/>
    <numFmt numFmtId="169" formatCode="_-* #,##0_-;\-* #,##0_-;_-* &quot;-&quot;??_-;_-@_-"/>
    <numFmt numFmtId="170" formatCode="0.000"/>
    <numFmt numFmtId="171" formatCode="h:mm;@"/>
    <numFmt numFmtId="172" formatCode="[h]:mm:ss;@"/>
    <numFmt numFmtId="173" formatCode="d/m/yy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theme="1"/>
      <name val="Times New Roman"/>
      <family val="1"/>
      <charset val="238"/>
    </font>
    <font>
      <u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6"/>
      <name val="Calibri"/>
      <family val="2"/>
      <charset val="238"/>
    </font>
    <font>
      <sz val="11"/>
      <name val="Calibri"/>
      <family val="2"/>
      <charset val="238"/>
    </font>
    <font>
      <sz val="11"/>
      <color theme="0" tint="-0.49998474074526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vertAlign val="subscript"/>
      <sz val="11"/>
      <color theme="0" tint="-0.34998626667073579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b/>
      <sz val="1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sz val="11"/>
      <color theme="0"/>
      <name val="Calibri"/>
      <family val="2"/>
      <charset val="238"/>
    </font>
    <font>
      <sz val="11"/>
      <color theme="0" tint="-4.9989318521683403E-2"/>
      <name val="Calibri"/>
      <family val="2"/>
      <charset val="238"/>
    </font>
    <font>
      <sz val="11"/>
      <color theme="0" tint="-0.1499984740745262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247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Protection="1">
      <protection locked="0"/>
    </xf>
    <xf numFmtId="0" fontId="11" fillId="0" borderId="0" xfId="0" applyFont="1"/>
    <xf numFmtId="0" fontId="9" fillId="0" borderId="0" xfId="0" applyFont="1"/>
    <xf numFmtId="0" fontId="13" fillId="2" borderId="0" xfId="0" applyFont="1" applyFill="1" applyAlignment="1" applyProtection="1">
      <alignment vertical="center"/>
      <protection locked="0"/>
    </xf>
    <xf numFmtId="0" fontId="11" fillId="0" borderId="0" xfId="0" applyFont="1" applyAlignment="1">
      <alignment horizontal="left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164" fontId="13" fillId="0" borderId="0" xfId="0" applyNumberFormat="1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3" fillId="0" borderId="0" xfId="0" applyFont="1" applyAlignment="1">
      <alignment horizontal="left"/>
    </xf>
    <xf numFmtId="49" fontId="13" fillId="0" borderId="0" xfId="0" applyNumberFormat="1" applyFont="1"/>
    <xf numFmtId="0" fontId="13" fillId="0" borderId="0" xfId="0" applyFont="1" applyAlignment="1" applyProtection="1">
      <alignment vertical="center"/>
      <protection locked="0"/>
    </xf>
    <xf numFmtId="168" fontId="11" fillId="4" borderId="16" xfId="0" applyNumberFormat="1" applyFont="1" applyFill="1" applyBorder="1" applyAlignment="1" applyProtection="1">
      <alignment horizontal="right" vertical="center"/>
      <protection locked="0"/>
    </xf>
    <xf numFmtId="168" fontId="11" fillId="4" borderId="17" xfId="0" applyNumberFormat="1" applyFont="1" applyFill="1" applyBorder="1" applyAlignment="1" applyProtection="1">
      <alignment horizontal="right" vertical="center"/>
      <protection locked="0"/>
    </xf>
    <xf numFmtId="168" fontId="11" fillId="4" borderId="18" xfId="0" applyNumberFormat="1" applyFont="1" applyFill="1" applyBorder="1" applyAlignment="1" applyProtection="1">
      <alignment horizontal="right" vertical="center"/>
      <protection locked="0"/>
    </xf>
    <xf numFmtId="168" fontId="11" fillId="2" borderId="16" xfId="0" applyNumberFormat="1" applyFont="1" applyFill="1" applyBorder="1" applyAlignment="1" applyProtection="1">
      <alignment horizontal="right" vertical="center"/>
      <protection locked="0"/>
    </xf>
    <xf numFmtId="168" fontId="11" fillId="2" borderId="17" xfId="0" applyNumberFormat="1" applyFont="1" applyFill="1" applyBorder="1" applyAlignment="1" applyProtection="1">
      <alignment horizontal="right" vertical="center"/>
      <protection locked="0"/>
    </xf>
    <xf numFmtId="168" fontId="11" fillId="2" borderId="22" xfId="0" applyNumberFormat="1" applyFont="1" applyFill="1" applyBorder="1" applyAlignment="1" applyProtection="1">
      <alignment horizontal="right" vertical="center"/>
      <protection locked="0"/>
    </xf>
    <xf numFmtId="168" fontId="11" fillId="2" borderId="9" xfId="0" applyNumberFormat="1" applyFont="1" applyFill="1" applyBorder="1" applyAlignment="1">
      <alignment horizontal="right" vertical="center"/>
    </xf>
    <xf numFmtId="44" fontId="15" fillId="0" borderId="15" xfId="2" applyFont="1" applyBorder="1" applyAlignment="1" applyProtection="1">
      <alignment vertical="top"/>
    </xf>
    <xf numFmtId="168" fontId="11" fillId="4" borderId="22" xfId="0" applyNumberFormat="1" applyFont="1" applyFill="1" applyBorder="1" applyAlignment="1" applyProtection="1">
      <alignment horizontal="right" vertical="center"/>
      <protection locked="0"/>
    </xf>
    <xf numFmtId="168" fontId="11" fillId="4" borderId="9" xfId="0" applyNumberFormat="1" applyFont="1" applyFill="1" applyBorder="1" applyAlignment="1">
      <alignment horizontal="right" vertical="center"/>
    </xf>
    <xf numFmtId="168" fontId="11" fillId="0" borderId="17" xfId="0" applyNumberFormat="1" applyFont="1" applyBorder="1" applyAlignment="1" applyProtection="1">
      <alignment horizontal="right" vertical="center"/>
      <protection locked="0"/>
    </xf>
    <xf numFmtId="43" fontId="15" fillId="0" borderId="0" xfId="1" applyFont="1" applyBorder="1" applyAlignment="1" applyProtection="1">
      <alignment vertical="top"/>
    </xf>
    <xf numFmtId="0" fontId="9" fillId="0" borderId="0" xfId="0" applyFont="1" applyAlignment="1" applyProtection="1">
      <alignment horizontal="left"/>
      <protection locked="0"/>
    </xf>
    <xf numFmtId="168" fontId="11" fillId="2" borderId="21" xfId="0" applyNumberFormat="1" applyFont="1" applyFill="1" applyBorder="1" applyAlignment="1" applyProtection="1">
      <alignment horizontal="right" vertical="center"/>
      <protection locked="0"/>
    </xf>
    <xf numFmtId="170" fontId="9" fillId="0" borderId="19" xfId="0" applyNumberFormat="1" applyFont="1" applyBorder="1"/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20" fontId="11" fillId="0" borderId="15" xfId="0" applyNumberFormat="1" applyFont="1" applyBorder="1" applyAlignment="1" applyProtection="1">
      <alignment horizontal="center" vertical="center"/>
      <protection locked="0"/>
    </xf>
    <xf numFmtId="171" fontId="11" fillId="0" borderId="15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0" fillId="0" borderId="0" xfId="0" applyFont="1" applyProtection="1">
      <protection locked="0"/>
    </xf>
    <xf numFmtId="0" fontId="21" fillId="0" borderId="26" xfId="3" applyFont="1" applyBorder="1" applyProtection="1">
      <protection locked="0"/>
    </xf>
    <xf numFmtId="0" fontId="21" fillId="0" borderId="22" xfId="3" applyFont="1" applyBorder="1" applyProtection="1">
      <protection locked="0"/>
    </xf>
    <xf numFmtId="0" fontId="21" fillId="0" borderId="25" xfId="3" applyFont="1" applyBorder="1" applyProtection="1">
      <protection locked="0"/>
    </xf>
    <xf numFmtId="173" fontId="21" fillId="0" borderId="17" xfId="3" applyNumberFormat="1" applyFont="1" applyBorder="1" applyProtection="1">
      <protection locked="0"/>
    </xf>
    <xf numFmtId="0" fontId="21" fillId="0" borderId="31" xfId="3" applyFont="1" applyBorder="1" applyProtection="1">
      <protection locked="0"/>
    </xf>
    <xf numFmtId="0" fontId="21" fillId="0" borderId="32" xfId="3" applyFont="1" applyBorder="1" applyProtection="1">
      <protection locked="0"/>
    </xf>
    <xf numFmtId="0" fontId="21" fillId="0" borderId="33" xfId="3" applyFont="1" applyBorder="1" applyProtection="1">
      <protection locked="0"/>
    </xf>
    <xf numFmtId="0" fontId="19" fillId="6" borderId="19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7" borderId="0" xfId="0" applyFont="1" applyFill="1" applyProtection="1">
      <protection locked="0"/>
    </xf>
    <xf numFmtId="0" fontId="22" fillId="0" borderId="0" xfId="0" applyFont="1" applyAlignment="1" applyProtection="1">
      <alignment vertical="center"/>
      <protection locked="0"/>
    </xf>
    <xf numFmtId="49" fontId="13" fillId="0" borderId="0" xfId="0" applyNumberFormat="1" applyFont="1" applyProtection="1"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vertical="center"/>
    </xf>
    <xf numFmtId="0" fontId="9" fillId="0" borderId="15" xfId="0" applyFont="1" applyBorder="1"/>
    <xf numFmtId="0" fontId="13" fillId="3" borderId="10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166" fontId="11" fillId="4" borderId="1" xfId="0" applyNumberFormat="1" applyFont="1" applyFill="1" applyBorder="1" applyAlignment="1">
      <alignment horizontal="center" vertical="center"/>
    </xf>
    <xf numFmtId="167" fontId="11" fillId="4" borderId="2" xfId="0" applyNumberFormat="1" applyFont="1" applyFill="1" applyBorder="1" applyAlignment="1">
      <alignment vertical="center"/>
    </xf>
    <xf numFmtId="166" fontId="11" fillId="2" borderId="20" xfId="0" applyNumberFormat="1" applyFont="1" applyFill="1" applyBorder="1" applyAlignment="1">
      <alignment horizontal="center" vertical="center"/>
    </xf>
    <xf numFmtId="167" fontId="11" fillId="2" borderId="21" xfId="0" applyNumberFormat="1" applyFont="1" applyFill="1" applyBorder="1" applyAlignment="1">
      <alignment vertical="center"/>
    </xf>
    <xf numFmtId="166" fontId="11" fillId="4" borderId="20" xfId="0" applyNumberFormat="1" applyFont="1" applyFill="1" applyBorder="1" applyAlignment="1">
      <alignment horizontal="center" vertical="center"/>
    </xf>
    <xf numFmtId="167" fontId="11" fillId="4" borderId="21" xfId="0" applyNumberFormat="1" applyFont="1" applyFill="1" applyBorder="1" applyAlignment="1">
      <alignment vertical="center"/>
    </xf>
    <xf numFmtId="168" fontId="11" fillId="4" borderId="5" xfId="0" applyNumberFormat="1" applyFont="1" applyFill="1" applyBorder="1" applyAlignment="1">
      <alignment horizontal="right" vertical="center"/>
    </xf>
    <xf numFmtId="0" fontId="14" fillId="0" borderId="0" xfId="0" applyFont="1"/>
    <xf numFmtId="0" fontId="15" fillId="0" borderId="15" xfId="0" applyFont="1" applyBorder="1" applyAlignment="1">
      <alignment horizontal="center" vertical="top"/>
    </xf>
    <xf numFmtId="166" fontId="11" fillId="2" borderId="26" xfId="0" applyNumberFormat="1" applyFont="1" applyFill="1" applyBorder="1" applyAlignment="1">
      <alignment horizontal="center" vertical="center"/>
    </xf>
    <xf numFmtId="167" fontId="11" fillId="2" borderId="27" xfId="0" applyNumberFormat="1" applyFont="1" applyFill="1" applyBorder="1" applyAlignment="1">
      <alignment vertical="center"/>
    </xf>
    <xf numFmtId="166" fontId="11" fillId="4" borderId="6" xfId="0" applyNumberFormat="1" applyFont="1" applyFill="1" applyBorder="1" applyAlignment="1">
      <alignment horizontal="center" vertical="center"/>
    </xf>
    <xf numFmtId="167" fontId="11" fillId="4" borderId="0" xfId="0" applyNumberFormat="1" applyFont="1" applyFill="1" applyAlignment="1">
      <alignment vertical="center"/>
    </xf>
    <xf numFmtId="168" fontId="13" fillId="3" borderId="28" xfId="0" applyNumberFormat="1" applyFont="1" applyFill="1" applyBorder="1" applyAlignment="1">
      <alignment horizontal="right" vertical="center"/>
    </xf>
    <xf numFmtId="168" fontId="13" fillId="3" borderId="19" xfId="0" applyNumberFormat="1" applyFont="1" applyFill="1" applyBorder="1" applyAlignment="1">
      <alignment horizontal="right" vertical="center"/>
    </xf>
    <xf numFmtId="20" fontId="11" fillId="0" borderId="12" xfId="0" applyNumberFormat="1" applyFont="1" applyBorder="1" applyAlignment="1">
      <alignment vertical="center" wrapText="1"/>
    </xf>
    <xf numFmtId="20" fontId="11" fillId="0" borderId="13" xfId="0" applyNumberFormat="1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7" xfId="0" applyFont="1" applyBorder="1"/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Border="1"/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/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center"/>
    </xf>
    <xf numFmtId="0" fontId="11" fillId="5" borderId="15" xfId="0" applyFont="1" applyFill="1" applyBorder="1" applyAlignment="1">
      <alignment horizontal="center" vertical="center"/>
    </xf>
    <xf numFmtId="171" fontId="11" fillId="5" borderId="15" xfId="0" applyNumberFormat="1" applyFont="1" applyFill="1" applyBorder="1" applyAlignment="1">
      <alignment horizontal="center" vertical="center" wrapText="1"/>
    </xf>
    <xf numFmtId="172" fontId="13" fillId="5" borderId="15" xfId="0" applyNumberFormat="1" applyFont="1" applyFill="1" applyBorder="1" applyAlignment="1">
      <alignment horizontal="center" vertical="center" wrapText="1"/>
    </xf>
    <xf numFmtId="20" fontId="11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center"/>
    </xf>
    <xf numFmtId="172" fontId="13" fillId="0" borderId="0" xfId="0" applyNumberFormat="1" applyFont="1" applyAlignment="1">
      <alignment horizontal="center" vertical="center" wrapText="1"/>
    </xf>
    <xf numFmtId="20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/>
    <xf numFmtId="49" fontId="9" fillId="0" borderId="19" xfId="0" applyNumberFormat="1" applyFont="1" applyBorder="1" applyAlignment="1" applyProtection="1">
      <alignment wrapText="1"/>
      <protection locked="0"/>
    </xf>
    <xf numFmtId="0" fontId="9" fillId="0" borderId="19" xfId="0" applyFont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9" fillId="0" borderId="10" xfId="0" applyFont="1" applyBorder="1"/>
    <xf numFmtId="0" fontId="9" fillId="0" borderId="19" xfId="0" applyFont="1" applyBorder="1" applyProtection="1">
      <protection locked="0"/>
    </xf>
    <xf numFmtId="0" fontId="9" fillId="0" borderId="15" xfId="0" applyFont="1" applyBorder="1" applyAlignment="1">
      <alignment wrapText="1"/>
    </xf>
    <xf numFmtId="0" fontId="9" fillId="0" borderId="15" xfId="0" applyFont="1" applyBorder="1"/>
    <xf numFmtId="0" fontId="11" fillId="0" borderId="16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wrapText="1"/>
      <protection locked="0"/>
    </xf>
    <xf numFmtId="0" fontId="9" fillId="0" borderId="17" xfId="0" applyFont="1" applyBorder="1" applyAlignment="1" applyProtection="1">
      <alignment wrapText="1"/>
      <protection locked="0"/>
    </xf>
    <xf numFmtId="0" fontId="11" fillId="2" borderId="15" xfId="0" applyFont="1" applyFill="1" applyBorder="1"/>
    <xf numFmtId="0" fontId="9" fillId="2" borderId="15" xfId="0" applyFont="1" applyFill="1" applyBorder="1"/>
    <xf numFmtId="0" fontId="9" fillId="2" borderId="15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21" fillId="0" borderId="26" xfId="3" applyFont="1" applyBorder="1" applyProtection="1">
      <protection locked="0"/>
    </xf>
    <xf numFmtId="0" fontId="21" fillId="0" borderId="22" xfId="3" applyFont="1" applyBorder="1" applyProtection="1">
      <protection locked="0"/>
    </xf>
    <xf numFmtId="0" fontId="21" fillId="0" borderId="25" xfId="3" applyFont="1" applyBorder="1" applyProtection="1">
      <protection locked="0"/>
    </xf>
    <xf numFmtId="0" fontId="11" fillId="0" borderId="16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/>
      <protection locked="0"/>
    </xf>
    <xf numFmtId="0" fontId="11" fillId="0" borderId="37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>
      <alignment horizontal="left" vertical="center" wrapText="1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0" fontId="11" fillId="0" borderId="37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11" fillId="5" borderId="15" xfId="0" applyNumberFormat="1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4" fillId="0" borderId="1" xfId="0" applyFont="1" applyBorder="1"/>
    <xf numFmtId="0" fontId="14" fillId="0" borderId="2" xfId="0" applyFont="1" applyBorder="1"/>
    <xf numFmtId="0" fontId="14" fillId="0" borderId="3" xfId="0" applyFont="1" applyBorder="1"/>
    <xf numFmtId="0" fontId="14" fillId="0" borderId="10" xfId="0" applyFont="1" applyBorder="1"/>
    <xf numFmtId="0" fontId="14" fillId="0" borderId="11" xfId="0" applyFont="1" applyBorder="1"/>
    <xf numFmtId="0" fontId="14" fillId="0" borderId="12" xfId="0" applyFont="1" applyBorder="1"/>
    <xf numFmtId="0" fontId="14" fillId="0" borderId="0" xfId="0" applyFont="1" applyAlignment="1">
      <alignment horizontal="left" wrapText="1"/>
    </xf>
    <xf numFmtId="0" fontId="9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2" xfId="0" applyFont="1" applyBorder="1"/>
    <xf numFmtId="0" fontId="9" fillId="0" borderId="3" xfId="0" applyFont="1" applyBorder="1"/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44" fontId="9" fillId="0" borderId="24" xfId="2" applyFont="1" applyFill="1" applyBorder="1" applyAlignment="1" applyProtection="1">
      <alignment horizontal="center"/>
      <protection locked="0"/>
    </xf>
    <xf numFmtId="44" fontId="9" fillId="0" borderId="25" xfId="2" applyFont="1" applyFill="1" applyBorder="1" applyAlignment="1" applyProtection="1">
      <alignment horizontal="center"/>
      <protection locked="0"/>
    </xf>
    <xf numFmtId="44" fontId="9" fillId="0" borderId="24" xfId="2" applyFont="1" applyFill="1" applyBorder="1" applyAlignment="1" applyProtection="1">
      <alignment horizontal="center"/>
    </xf>
    <xf numFmtId="44" fontId="9" fillId="0" borderId="25" xfId="2" applyFont="1" applyFill="1" applyBorder="1" applyAlignment="1" applyProtection="1">
      <alignment horizontal="center"/>
    </xf>
    <xf numFmtId="0" fontId="18" fillId="2" borderId="28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165" fontId="13" fillId="0" borderId="28" xfId="0" applyNumberFormat="1" applyFont="1" applyBorder="1" applyAlignment="1">
      <alignment horizontal="center" vertical="center"/>
    </xf>
    <xf numFmtId="165" fontId="13" fillId="0" borderId="30" xfId="0" applyNumberFormat="1" applyFont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43" fontId="15" fillId="0" borderId="15" xfId="1" applyFont="1" applyBorder="1" applyAlignment="1" applyProtection="1">
      <alignment horizontal="center" vertical="top"/>
    </xf>
    <xf numFmtId="0" fontId="14" fillId="0" borderId="23" xfId="0" applyFont="1" applyBorder="1" applyAlignment="1">
      <alignment horizontal="left"/>
    </xf>
    <xf numFmtId="0" fontId="14" fillId="0" borderId="15" xfId="0" applyFont="1" applyBorder="1" applyAlignment="1" applyProtection="1">
      <alignment horizontal="center"/>
      <protection locked="0"/>
    </xf>
    <xf numFmtId="0" fontId="14" fillId="0" borderId="15" xfId="0" applyFont="1" applyBorder="1" applyAlignment="1">
      <alignment horizontal="center"/>
    </xf>
    <xf numFmtId="43" fontId="17" fillId="0" borderId="15" xfId="1" applyFont="1" applyBorder="1" applyAlignment="1" applyProtection="1">
      <alignment horizontal="center" vertical="top"/>
    </xf>
    <xf numFmtId="169" fontId="15" fillId="0" borderId="15" xfId="1" applyNumberFormat="1" applyFont="1" applyBorder="1" applyAlignment="1" applyProtection="1">
      <alignment horizontal="center" vertical="top"/>
    </xf>
    <xf numFmtId="0" fontId="14" fillId="0" borderId="0" xfId="0" applyFont="1" applyAlignment="1">
      <alignment horizontal="center" vertical="top" wrapText="1"/>
    </xf>
    <xf numFmtId="0" fontId="13" fillId="3" borderId="6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4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1" fillId="2" borderId="0" xfId="0" applyFont="1" applyFill="1" applyProtection="1">
      <protection locked="0"/>
    </xf>
    <xf numFmtId="14" fontId="13" fillId="2" borderId="0" xfId="0" applyNumberFormat="1" applyFont="1" applyFill="1" applyAlignment="1" applyProtection="1">
      <alignment horizontal="center"/>
      <protection locked="0"/>
    </xf>
    <xf numFmtId="0" fontId="13" fillId="2" borderId="0" xfId="0" applyFont="1" applyFill="1" applyAlignment="1" applyProtection="1">
      <alignment horizont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0" fontId="11" fillId="0" borderId="0" xfId="0" applyFont="1" applyAlignment="1">
      <alignment horizontal="left"/>
    </xf>
    <xf numFmtId="0" fontId="11" fillId="2" borderId="0" xfId="0" applyFont="1" applyFill="1" applyAlignment="1" applyProtection="1">
      <alignment horizont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left" vertical="center" wrapText="1"/>
      <protection locked="0"/>
    </xf>
    <xf numFmtId="49" fontId="13" fillId="2" borderId="0" xfId="0" applyNumberFormat="1" applyFont="1" applyFill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/>
      <protection locked="0"/>
    </xf>
    <xf numFmtId="165" fontId="13" fillId="2" borderId="0" xfId="0" applyNumberFormat="1" applyFont="1" applyFill="1" applyAlignment="1" applyProtection="1">
      <alignment horizontal="right" vertical="center"/>
      <protection locked="0"/>
    </xf>
    <xf numFmtId="7" fontId="13" fillId="2" borderId="0" xfId="0" applyNumberFormat="1" applyFont="1" applyFill="1" applyAlignment="1" applyProtection="1">
      <alignment horizontal="right" vertical="center"/>
      <protection locked="0"/>
    </xf>
    <xf numFmtId="0" fontId="11" fillId="0" borderId="38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11" fillId="0" borderId="34" xfId="0" applyFont="1" applyBorder="1" applyAlignment="1" applyProtection="1">
      <alignment horizontal="left" vertical="center" wrapText="1"/>
      <protection locked="0"/>
    </xf>
    <xf numFmtId="0" fontId="9" fillId="0" borderId="34" xfId="0" applyFont="1" applyBorder="1" applyAlignment="1" applyProtection="1">
      <alignment wrapText="1"/>
      <protection locked="0"/>
    </xf>
    <xf numFmtId="0" fontId="9" fillId="0" borderId="39" xfId="0" applyFont="1" applyBorder="1" applyAlignment="1" applyProtection="1">
      <alignment wrapText="1"/>
      <protection locked="0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1" fillId="2" borderId="15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11" fillId="0" borderId="15" xfId="0" applyFont="1" applyBorder="1" applyAlignment="1" applyProtection="1">
      <alignment horizontal="left" vertical="center"/>
      <protection locked="0"/>
    </xf>
    <xf numFmtId="0" fontId="9" fillId="0" borderId="15" xfId="0" applyFont="1" applyBorder="1" applyProtection="1">
      <protection locked="0"/>
    </xf>
    <xf numFmtId="0" fontId="9" fillId="0" borderId="0" xfId="0" applyFont="1" applyAlignment="1">
      <alignment horizontal="left" wrapText="1"/>
    </xf>
    <xf numFmtId="0" fontId="13" fillId="2" borderId="29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9" fillId="0" borderId="24" xfId="0" applyFont="1" applyBorder="1" applyAlignment="1" applyProtection="1">
      <alignment horizontal="left" wrapText="1"/>
      <protection locked="0"/>
    </xf>
    <xf numFmtId="0" fontId="9" fillId="0" borderId="25" xfId="0" applyFont="1" applyBorder="1" applyAlignment="1" applyProtection="1">
      <alignment horizontal="left"/>
      <protection locked="0"/>
    </xf>
  </cellXfs>
  <cellStyles count="4">
    <cellStyle name="Čiarka" xfId="1" builtinId="3"/>
    <cellStyle name="Mena" xfId="2" builtinId="4"/>
    <cellStyle name="Normálna" xfId="0" builtinId="0"/>
    <cellStyle name="normální_Směny plán 2004_II" xfId="3" xr:uid="{619FF0FC-6F29-4710-AF92-8B83EBABB5FA}"/>
  </cellStyles>
  <dxfs count="9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109183</xdr:colOff>
      <xdr:row>7</xdr:row>
      <xdr:rowOff>14205</xdr:rowOff>
    </xdr:from>
    <xdr:to>
      <xdr:col>3</xdr:col>
      <xdr:colOff>401302</xdr:colOff>
      <xdr:row>10</xdr:row>
      <xdr:rowOff>101001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8689B49D-D2FC-42DB-A52C-3544B0107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83" y="1061955"/>
          <a:ext cx="1597044" cy="361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219075</xdr:colOff>
      <xdr:row>0</xdr:row>
      <xdr:rowOff>238125</xdr:rowOff>
    </xdr:from>
    <xdr:to>
      <xdr:col>3</xdr:col>
      <xdr:colOff>57150</xdr:colOff>
      <xdr:row>6</xdr:row>
      <xdr:rowOff>80466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9A9B398A-CD8F-44B0-B50C-7FF13949F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0" y="238125"/>
          <a:ext cx="695325" cy="707211"/>
        </a:xfrm>
        <a:prstGeom prst="rect">
          <a:avLst/>
        </a:prstGeom>
      </xdr:spPr>
    </xdr:pic>
    <xdr:clientData/>
  </xdr:twoCellAnchor>
  <xdr:twoCellAnchor>
    <xdr:from>
      <xdr:col>0</xdr:col>
      <xdr:colOff>180975</xdr:colOff>
      <xdr:row>11</xdr:row>
      <xdr:rowOff>0</xdr:rowOff>
    </xdr:from>
    <xdr:to>
      <xdr:col>3</xdr:col>
      <xdr:colOff>495300</xdr:colOff>
      <xdr:row>14</xdr:row>
      <xdr:rowOff>161583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6E40A8AB-2E5C-453A-9179-53AE0CA8D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504950"/>
          <a:ext cx="1619250" cy="428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109183</xdr:colOff>
      <xdr:row>7</xdr:row>
      <xdr:rowOff>14205</xdr:rowOff>
    </xdr:from>
    <xdr:to>
      <xdr:col>3</xdr:col>
      <xdr:colOff>401302</xdr:colOff>
      <xdr:row>10</xdr:row>
      <xdr:rowOff>101001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7CC0264-1BA2-4B45-83B7-49C847FAA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83" y="1061955"/>
          <a:ext cx="1597044" cy="361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219075</xdr:colOff>
      <xdr:row>0</xdr:row>
      <xdr:rowOff>238125</xdr:rowOff>
    </xdr:from>
    <xdr:to>
      <xdr:col>3</xdr:col>
      <xdr:colOff>57150</xdr:colOff>
      <xdr:row>6</xdr:row>
      <xdr:rowOff>80466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D7E9E938-9563-49FF-AFCA-F98BFDF7E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0" y="238125"/>
          <a:ext cx="695325" cy="707211"/>
        </a:xfrm>
        <a:prstGeom prst="rect">
          <a:avLst/>
        </a:prstGeom>
      </xdr:spPr>
    </xdr:pic>
    <xdr:clientData/>
  </xdr:twoCellAnchor>
  <xdr:twoCellAnchor>
    <xdr:from>
      <xdr:col>0</xdr:col>
      <xdr:colOff>180975</xdr:colOff>
      <xdr:row>11</xdr:row>
      <xdr:rowOff>0</xdr:rowOff>
    </xdr:from>
    <xdr:to>
      <xdr:col>3</xdr:col>
      <xdr:colOff>495300</xdr:colOff>
      <xdr:row>14</xdr:row>
      <xdr:rowOff>161583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68FF84CA-416D-403B-A99B-1BE7591ED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504950"/>
          <a:ext cx="1619250" cy="428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109183</xdr:colOff>
      <xdr:row>7</xdr:row>
      <xdr:rowOff>14205</xdr:rowOff>
    </xdr:from>
    <xdr:to>
      <xdr:col>3</xdr:col>
      <xdr:colOff>401302</xdr:colOff>
      <xdr:row>10</xdr:row>
      <xdr:rowOff>101001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38507277-1E38-4F27-BCEC-CB212FCBA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83" y="1061955"/>
          <a:ext cx="1597044" cy="361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219075</xdr:colOff>
      <xdr:row>0</xdr:row>
      <xdr:rowOff>238125</xdr:rowOff>
    </xdr:from>
    <xdr:to>
      <xdr:col>3</xdr:col>
      <xdr:colOff>57150</xdr:colOff>
      <xdr:row>6</xdr:row>
      <xdr:rowOff>80466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467CC286-CCCB-4F43-99EA-77B3E53916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0" y="238125"/>
          <a:ext cx="695325" cy="707211"/>
        </a:xfrm>
        <a:prstGeom prst="rect">
          <a:avLst/>
        </a:prstGeom>
      </xdr:spPr>
    </xdr:pic>
    <xdr:clientData/>
  </xdr:twoCellAnchor>
  <xdr:twoCellAnchor>
    <xdr:from>
      <xdr:col>0</xdr:col>
      <xdr:colOff>180975</xdr:colOff>
      <xdr:row>11</xdr:row>
      <xdr:rowOff>0</xdr:rowOff>
    </xdr:from>
    <xdr:to>
      <xdr:col>3</xdr:col>
      <xdr:colOff>495300</xdr:colOff>
      <xdr:row>14</xdr:row>
      <xdr:rowOff>161583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A4D7A8B8-C393-47EA-B308-6E0E953FE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504950"/>
          <a:ext cx="1619250" cy="428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70A40-E372-4E1A-AE41-7FB77769AB32}">
  <sheetPr>
    <pageSetUpPr fitToPage="1"/>
  </sheetPr>
  <dimension ref="A1:X241"/>
  <sheetViews>
    <sheetView view="pageBreakPreview" topLeftCell="A25" zoomScaleNormal="100" zoomScaleSheetLayoutView="100" workbookViewId="0">
      <selection activeCell="L37" sqref="L37:M37"/>
    </sheetView>
  </sheetViews>
  <sheetFormatPr defaultColWidth="8.6640625" defaultRowHeight="14.4" x14ac:dyDescent="0.3"/>
  <cols>
    <col min="1" max="1" width="6.6640625" style="8" customWidth="1"/>
    <col min="2" max="2" width="4.109375" style="8" customWidth="1"/>
    <col min="3" max="4" width="8.6640625" style="8" customWidth="1"/>
    <col min="5" max="5" width="11.33203125" style="8" customWidth="1"/>
    <col min="6" max="6" width="17" style="8" customWidth="1"/>
    <col min="7" max="7" width="14.33203125" style="8" customWidth="1"/>
    <col min="8" max="8" width="17" style="8" customWidth="1"/>
    <col min="9" max="9" width="9.44140625" style="8" customWidth="1"/>
    <col min="10" max="12" width="8.44140625" style="8" customWidth="1"/>
    <col min="13" max="13" width="10.88671875" style="8" customWidth="1"/>
    <col min="14" max="14" width="10.44140625" style="8" bestFit="1" customWidth="1"/>
    <col min="15" max="15" width="9.44140625" style="8" customWidth="1"/>
    <col min="16" max="19" width="8.6640625" style="8" customWidth="1"/>
    <col min="20" max="259" width="7.6640625" style="8" customWidth="1"/>
    <col min="260" max="16384" width="8.6640625" style="8"/>
  </cols>
  <sheetData>
    <row r="1" spans="1:15" ht="21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15" ht="12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00"/>
      <c r="O2" s="200"/>
    </row>
    <row r="3" spans="1:15" x14ac:dyDescent="0.3">
      <c r="A3" s="10"/>
      <c r="B3" s="10"/>
      <c r="C3" s="10"/>
      <c r="D3" s="10"/>
      <c r="E3" s="9" t="s">
        <v>1</v>
      </c>
      <c r="F3" s="9"/>
      <c r="G3" s="9"/>
      <c r="H3" s="9"/>
      <c r="I3" s="9"/>
      <c r="J3" s="9"/>
      <c r="K3" s="11" t="s">
        <v>2</v>
      </c>
      <c r="L3" s="11"/>
      <c r="M3" s="11"/>
      <c r="N3" s="11"/>
      <c r="O3" s="11"/>
    </row>
    <row r="4" spans="1:15" ht="3" customHeight="1" x14ac:dyDescent="0.3">
      <c r="A4" s="10"/>
      <c r="B4" s="10"/>
      <c r="C4" s="10"/>
      <c r="D4" s="10"/>
      <c r="E4" s="12"/>
      <c r="F4" s="12"/>
      <c r="G4" s="13"/>
      <c r="H4" s="13"/>
      <c r="I4" s="13"/>
      <c r="J4" s="13"/>
      <c r="K4" s="14"/>
      <c r="L4" s="14"/>
      <c r="M4" s="14"/>
      <c r="N4" s="14"/>
      <c r="O4" s="14"/>
    </row>
    <row r="5" spans="1:15" s="15" customFormat="1" ht="14.7" customHeight="1" x14ac:dyDescent="0.3">
      <c r="A5" s="9"/>
      <c r="B5" s="9"/>
      <c r="C5" s="9"/>
      <c r="D5" s="9"/>
      <c r="E5" s="9" t="s">
        <v>3</v>
      </c>
      <c r="F5" s="9"/>
      <c r="G5" s="201"/>
      <c r="H5" s="201"/>
      <c r="I5" s="9" t="s">
        <v>4</v>
      </c>
      <c r="J5" s="202"/>
      <c r="K5" s="203"/>
    </row>
    <row r="6" spans="1:15" s="15" customFormat="1" ht="3" customHeight="1" x14ac:dyDescent="0.3">
      <c r="A6" s="9"/>
      <c r="B6" s="9"/>
      <c r="C6" s="9"/>
      <c r="D6" s="9"/>
      <c r="E6" s="12"/>
      <c r="F6" s="12"/>
      <c r="G6" s="16"/>
      <c r="J6" s="17"/>
    </row>
    <row r="7" spans="1:15" s="15" customFormat="1" x14ac:dyDescent="0.3">
      <c r="A7" s="10"/>
      <c r="B7" s="9"/>
      <c r="C7" s="9"/>
      <c r="D7" s="9"/>
      <c r="E7" s="12" t="s">
        <v>5</v>
      </c>
      <c r="F7" s="12"/>
      <c r="G7" s="204"/>
      <c r="H7" s="204"/>
      <c r="I7" s="204"/>
      <c r="J7" s="205" t="s">
        <v>6</v>
      </c>
      <c r="K7" s="205"/>
      <c r="L7" s="206"/>
      <c r="M7" s="206"/>
    </row>
    <row r="8" spans="1:15" s="15" customFormat="1" ht="3" customHeight="1" x14ac:dyDescent="0.3">
      <c r="A8" s="9"/>
      <c r="B8" s="9"/>
      <c r="C8" s="9"/>
      <c r="D8" s="9"/>
      <c r="E8" s="12"/>
      <c r="F8" s="12"/>
      <c r="G8" s="13"/>
      <c r="H8" s="16"/>
      <c r="I8" s="16"/>
      <c r="J8" s="16"/>
      <c r="K8" s="13"/>
      <c r="L8" s="13"/>
      <c r="M8" s="13"/>
      <c r="N8" s="13"/>
      <c r="O8" s="13"/>
    </row>
    <row r="9" spans="1:15" s="15" customFormat="1" x14ac:dyDescent="0.3">
      <c r="A9" s="9"/>
      <c r="B9" s="9"/>
      <c r="C9" s="9"/>
      <c r="D9" s="9"/>
      <c r="E9" s="12" t="s">
        <v>7</v>
      </c>
      <c r="F9" s="12"/>
      <c r="G9" s="224" t="s">
        <v>8</v>
      </c>
      <c r="H9" s="224"/>
      <c r="I9" s="224"/>
      <c r="J9" s="224"/>
      <c r="K9" s="224"/>
      <c r="L9" s="224"/>
      <c r="M9" s="224"/>
      <c r="N9" s="224"/>
      <c r="O9" s="224"/>
    </row>
    <row r="10" spans="1:15" s="15" customFormat="1" ht="3" customHeight="1" x14ac:dyDescent="0.3">
      <c r="A10" s="9"/>
      <c r="B10" s="9"/>
      <c r="C10" s="9"/>
      <c r="D10" s="9"/>
      <c r="E10" s="12"/>
      <c r="F10" s="12"/>
      <c r="G10" s="18"/>
      <c r="H10" s="18"/>
      <c r="I10" s="18"/>
      <c r="J10" s="18"/>
      <c r="K10" s="18"/>
      <c r="L10" s="18"/>
      <c r="M10" s="18"/>
      <c r="N10" s="18"/>
      <c r="O10" s="18"/>
    </row>
    <row r="11" spans="1:15" x14ac:dyDescent="0.3">
      <c r="A11" s="10"/>
      <c r="B11" s="10"/>
      <c r="C11" s="10"/>
      <c r="D11" s="10"/>
      <c r="E11" s="9" t="s">
        <v>9</v>
      </c>
      <c r="F11" s="9"/>
      <c r="G11" s="204" t="s">
        <v>62</v>
      </c>
      <c r="H11" s="204"/>
      <c r="I11" s="205" t="s">
        <v>11</v>
      </c>
      <c r="J11" s="205"/>
      <c r="K11" s="225"/>
      <c r="L11" s="225"/>
      <c r="M11" s="225"/>
      <c r="N11" s="225"/>
      <c r="O11" s="225"/>
    </row>
    <row r="12" spans="1:15" ht="3" customHeight="1" x14ac:dyDescent="0.3">
      <c r="A12" s="10"/>
      <c r="B12" s="10"/>
      <c r="C12" s="10"/>
      <c r="D12" s="10"/>
      <c r="E12" s="9"/>
      <c r="F12" s="9"/>
      <c r="G12" s="19"/>
      <c r="H12" s="19"/>
      <c r="I12" s="12"/>
      <c r="J12" s="9"/>
      <c r="K12" s="20"/>
      <c r="L12" s="20"/>
      <c r="M12" s="20"/>
      <c r="N12" s="20"/>
      <c r="O12" s="20"/>
    </row>
    <row r="13" spans="1:15" x14ac:dyDescent="0.3">
      <c r="A13" s="10"/>
      <c r="B13" s="10"/>
      <c r="C13" s="10"/>
      <c r="D13" s="10"/>
      <c r="E13" s="9" t="s">
        <v>12</v>
      </c>
      <c r="F13" s="9"/>
      <c r="G13" s="204">
        <v>2024</v>
      </c>
      <c r="H13" s="204"/>
      <c r="I13" s="226" t="s">
        <v>13</v>
      </c>
      <c r="J13" s="226"/>
      <c r="K13" s="227">
        <f>E52</f>
        <v>0</v>
      </c>
      <c r="L13" s="228"/>
      <c r="M13" s="21"/>
      <c r="N13" s="21"/>
      <c r="O13" s="21"/>
    </row>
    <row r="14" spans="1:15" ht="3" customHeight="1" x14ac:dyDescent="0.3">
      <c r="A14" s="9"/>
      <c r="B14" s="9"/>
      <c r="C14" s="9"/>
      <c r="D14" s="9"/>
      <c r="E14" s="9"/>
      <c r="F14" s="9"/>
      <c r="G14" s="9"/>
      <c r="H14" s="9"/>
      <c r="I14" s="10"/>
      <c r="J14" s="10"/>
      <c r="K14" s="10"/>
      <c r="L14" s="10"/>
      <c r="M14" s="9"/>
      <c r="N14" s="9"/>
      <c r="O14" s="9"/>
    </row>
    <row r="15" spans="1:15" ht="16.2" customHeight="1" x14ac:dyDescent="0.3">
      <c r="A15" s="9"/>
      <c r="B15" s="9"/>
      <c r="C15" s="9"/>
      <c r="D15" s="9"/>
      <c r="E15" s="9"/>
      <c r="F15" s="9"/>
      <c r="G15" s="9"/>
      <c r="H15" s="9"/>
      <c r="I15" s="9" t="str">
        <f>IF(I13="Odmena za projekt:","Počet projektov"," ")</f>
        <v xml:space="preserve"> </v>
      </c>
      <c r="J15" s="9"/>
      <c r="K15" s="9" t="str">
        <f>IF(K13="Odmena za projekt:","Počet projektov"," ")</f>
        <v xml:space="preserve"> </v>
      </c>
      <c r="L15" s="9"/>
      <c r="M15" s="9"/>
      <c r="N15" s="9"/>
      <c r="O15" s="9"/>
    </row>
    <row r="16" spans="1:15" ht="16.2" customHeight="1" thickBot="1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24" ht="15" customHeight="1" x14ac:dyDescent="0.3">
      <c r="A17" s="207" t="s">
        <v>14</v>
      </c>
      <c r="B17" s="208"/>
      <c r="C17" s="213" t="s">
        <v>15</v>
      </c>
      <c r="D17" s="214"/>
      <c r="E17" s="215" t="s">
        <v>16</v>
      </c>
      <c r="F17" s="218" t="s">
        <v>17</v>
      </c>
      <c r="G17" s="221" t="s">
        <v>18</v>
      </c>
      <c r="H17" s="221" t="s">
        <v>19</v>
      </c>
      <c r="I17" s="10"/>
      <c r="J17" s="194" t="s">
        <v>20</v>
      </c>
      <c r="K17" s="194"/>
      <c r="L17" s="194"/>
      <c r="M17" s="194"/>
      <c r="N17" s="10"/>
      <c r="O17" s="10"/>
    </row>
    <row r="18" spans="1:24" x14ac:dyDescent="0.3">
      <c r="A18" s="209"/>
      <c r="B18" s="210"/>
      <c r="C18" s="195" t="s">
        <v>21</v>
      </c>
      <c r="D18" s="196"/>
      <c r="E18" s="216"/>
      <c r="F18" s="219"/>
      <c r="G18" s="222"/>
      <c r="H18" s="222"/>
      <c r="I18" s="10"/>
      <c r="J18" s="194"/>
      <c r="K18" s="194"/>
      <c r="L18" s="194"/>
      <c r="M18" s="194"/>
      <c r="N18" s="10"/>
      <c r="O18" s="10"/>
    </row>
    <row r="19" spans="1:24" ht="15" thickBot="1" x14ac:dyDescent="0.35">
      <c r="A19" s="211"/>
      <c r="B19" s="212"/>
      <c r="C19" s="72" t="s">
        <v>22</v>
      </c>
      <c r="D19" s="73" t="s">
        <v>23</v>
      </c>
      <c r="E19" s="217"/>
      <c r="F19" s="220"/>
      <c r="G19" s="223"/>
      <c r="H19" s="223"/>
      <c r="I19" s="10"/>
      <c r="J19" s="197" t="s">
        <v>24</v>
      </c>
      <c r="K19" s="197"/>
      <c r="L19" s="197" t="s">
        <v>25</v>
      </c>
      <c r="M19" s="197"/>
      <c r="N19" s="71" t="s">
        <v>26</v>
      </c>
      <c r="O19" s="10"/>
    </row>
    <row r="20" spans="1:24" ht="22.95" customHeight="1" thickBot="1" x14ac:dyDescent="0.35">
      <c r="A20" s="74">
        <v>1</v>
      </c>
      <c r="B20" s="75">
        <f t="shared" ref="B20:B47" si="0">(DATE($G$13,$G$142,A20))</f>
        <v>45292</v>
      </c>
      <c r="C20" s="22"/>
      <c r="D20" s="23"/>
      <c r="E20" s="24"/>
      <c r="F20" s="80">
        <f>IF((D20-C20)&gt;6/24,(D20-C20)-(0.5/24)-E20,(D20-C20)-E20)</f>
        <v>0</v>
      </c>
      <c r="G20" s="23">
        <f>F20</f>
        <v>0</v>
      </c>
      <c r="H20" s="117"/>
      <c r="I20" s="10"/>
      <c r="J20" s="198" t="s">
        <v>138</v>
      </c>
      <c r="K20" s="198"/>
      <c r="L20" s="198" t="s">
        <v>139</v>
      </c>
      <c r="M20" s="198"/>
      <c r="N20" s="82" t="s">
        <v>27</v>
      </c>
      <c r="O20" s="10"/>
    </row>
    <row r="21" spans="1:24" ht="24" customHeight="1" thickBot="1" x14ac:dyDescent="0.35">
      <c r="A21" s="76">
        <v>2</v>
      </c>
      <c r="B21" s="77">
        <f t="shared" si="0"/>
        <v>45293</v>
      </c>
      <c r="C21" s="25"/>
      <c r="D21" s="26"/>
      <c r="E21" s="27"/>
      <c r="F21" s="28">
        <f>IF((D21-C21)&gt;6/24,(D21-C21)-(0.5/24)-E21,(D21-C21)-E21)</f>
        <v>0</v>
      </c>
      <c r="G21" s="23">
        <f>F21</f>
        <v>0</v>
      </c>
      <c r="H21" s="117"/>
      <c r="I21" s="10"/>
      <c r="J21" s="193">
        <v>0.01</v>
      </c>
      <c r="K21" s="193"/>
      <c r="L21" s="188">
        <v>100000</v>
      </c>
      <c r="M21" s="188"/>
      <c r="N21" s="29">
        <v>100</v>
      </c>
      <c r="O21" s="10"/>
    </row>
    <row r="22" spans="1:24" ht="24" customHeight="1" thickBot="1" x14ac:dyDescent="0.35">
      <c r="A22" s="78">
        <v>3</v>
      </c>
      <c r="B22" s="79">
        <f t="shared" si="0"/>
        <v>45294</v>
      </c>
      <c r="C22" s="22"/>
      <c r="D22" s="23"/>
      <c r="E22" s="30"/>
      <c r="F22" s="31">
        <f>IF((D22-C22)&gt;6/24,(D22-C22)-(0.5/24)-E22,(D22-C22)-E22)</f>
        <v>0</v>
      </c>
      <c r="G22" s="23">
        <f>F22</f>
        <v>0</v>
      </c>
      <c r="H22" s="117"/>
      <c r="I22" s="10"/>
      <c r="J22" s="188">
        <v>100000.01</v>
      </c>
      <c r="K22" s="188"/>
      <c r="L22" s="188">
        <v>500000</v>
      </c>
      <c r="M22" s="188"/>
      <c r="N22" s="29">
        <v>200</v>
      </c>
      <c r="O22" s="10"/>
    </row>
    <row r="23" spans="1:24" ht="24" customHeight="1" thickBot="1" x14ac:dyDescent="0.35">
      <c r="A23" s="76">
        <v>4</v>
      </c>
      <c r="B23" s="77">
        <f t="shared" si="0"/>
        <v>45295</v>
      </c>
      <c r="C23" s="25"/>
      <c r="D23" s="26"/>
      <c r="E23" s="27"/>
      <c r="F23" s="28">
        <f t="shared" ref="F23:F50" si="1">IF((D23-C23)&gt;6/24,(D23-C23)-(0.5/24)-E23,(D23-C23)-E23)</f>
        <v>0</v>
      </c>
      <c r="G23" s="26">
        <f>F23</f>
        <v>0</v>
      </c>
      <c r="H23" s="117"/>
      <c r="I23" s="10"/>
      <c r="J23" s="188">
        <v>500000.01</v>
      </c>
      <c r="K23" s="188"/>
      <c r="L23" s="188">
        <v>1000000</v>
      </c>
      <c r="M23" s="188"/>
      <c r="N23" s="29">
        <v>300</v>
      </c>
      <c r="O23" s="10"/>
    </row>
    <row r="24" spans="1:24" ht="24" customHeight="1" thickBot="1" x14ac:dyDescent="0.35">
      <c r="A24" s="78">
        <v>5</v>
      </c>
      <c r="B24" s="79">
        <f t="shared" si="0"/>
        <v>45296</v>
      </c>
      <c r="C24" s="22"/>
      <c r="D24" s="23"/>
      <c r="E24" s="30"/>
      <c r="F24" s="31">
        <f t="shared" si="1"/>
        <v>0</v>
      </c>
      <c r="G24" s="32">
        <f t="shared" ref="G24:G50" si="2">F24</f>
        <v>0</v>
      </c>
      <c r="H24" s="117"/>
      <c r="I24" s="10"/>
      <c r="J24" s="192">
        <v>1000000.01</v>
      </c>
      <c r="K24" s="192"/>
      <c r="L24" s="192">
        <v>5000000</v>
      </c>
      <c r="M24" s="192"/>
      <c r="N24" s="29">
        <v>350</v>
      </c>
      <c r="O24" s="10"/>
    </row>
    <row r="25" spans="1:24" ht="24" customHeight="1" thickBot="1" x14ac:dyDescent="0.35">
      <c r="A25" s="76">
        <v>6</v>
      </c>
      <c r="B25" s="77">
        <f t="shared" si="0"/>
        <v>45297</v>
      </c>
      <c r="C25" s="25"/>
      <c r="D25" s="26"/>
      <c r="E25" s="27"/>
      <c r="F25" s="28">
        <f t="shared" si="1"/>
        <v>0</v>
      </c>
      <c r="G25" s="26">
        <f t="shared" si="2"/>
        <v>0</v>
      </c>
      <c r="H25" s="117"/>
      <c r="I25" s="10"/>
      <c r="J25" s="188">
        <v>5000000.01</v>
      </c>
      <c r="K25" s="188"/>
      <c r="L25" s="188">
        <v>10000000</v>
      </c>
      <c r="M25" s="188"/>
      <c r="N25" s="29">
        <v>400</v>
      </c>
      <c r="O25" s="10"/>
    </row>
    <row r="26" spans="1:24" ht="24" customHeight="1" thickBot="1" x14ac:dyDescent="0.35">
      <c r="A26" s="78">
        <v>7</v>
      </c>
      <c r="B26" s="79">
        <f t="shared" si="0"/>
        <v>45298</v>
      </c>
      <c r="C26" s="22"/>
      <c r="D26" s="23"/>
      <c r="E26" s="30"/>
      <c r="F26" s="31">
        <f t="shared" si="1"/>
        <v>0</v>
      </c>
      <c r="G26" s="32">
        <f t="shared" si="2"/>
        <v>0</v>
      </c>
      <c r="H26" s="117"/>
      <c r="I26" s="10"/>
      <c r="J26" s="188">
        <v>10000000.01</v>
      </c>
      <c r="K26" s="188"/>
      <c r="L26" s="188">
        <v>50000000</v>
      </c>
      <c r="M26" s="188"/>
      <c r="N26" s="29">
        <v>500</v>
      </c>
      <c r="O26" s="10"/>
    </row>
    <row r="27" spans="1:24" ht="24" customHeight="1" thickBot="1" x14ac:dyDescent="0.35">
      <c r="A27" s="76">
        <v>8</v>
      </c>
      <c r="B27" s="77">
        <f t="shared" si="0"/>
        <v>45299</v>
      </c>
      <c r="C27" s="25"/>
      <c r="D27" s="26"/>
      <c r="E27" s="27"/>
      <c r="F27" s="28">
        <f t="shared" si="1"/>
        <v>0</v>
      </c>
      <c r="G27" s="26">
        <f t="shared" si="2"/>
        <v>0</v>
      </c>
      <c r="H27" s="117"/>
      <c r="I27" s="10"/>
      <c r="J27" s="188">
        <v>50000000.009999998</v>
      </c>
      <c r="K27" s="188"/>
      <c r="L27" s="188">
        <v>12500000000</v>
      </c>
      <c r="M27" s="188"/>
      <c r="N27" s="29">
        <v>600</v>
      </c>
      <c r="O27" s="10"/>
    </row>
    <row r="28" spans="1:24" ht="24" customHeight="1" thickBot="1" x14ac:dyDescent="0.35">
      <c r="A28" s="78">
        <v>9</v>
      </c>
      <c r="B28" s="79">
        <f t="shared" si="0"/>
        <v>45300</v>
      </c>
      <c r="C28" s="22"/>
      <c r="D28" s="23"/>
      <c r="E28" s="30"/>
      <c r="F28" s="31">
        <f t="shared" si="1"/>
        <v>0</v>
      </c>
      <c r="G28" s="32">
        <f t="shared" si="2"/>
        <v>0</v>
      </c>
      <c r="H28" s="117"/>
      <c r="I28" s="10"/>
      <c r="J28" s="33"/>
      <c r="K28" s="33"/>
      <c r="L28" s="10"/>
      <c r="M28" s="10"/>
      <c r="N28" s="10"/>
      <c r="O28" s="10"/>
    </row>
    <row r="29" spans="1:24" ht="24" customHeight="1" thickBot="1" x14ac:dyDescent="0.35">
      <c r="A29" s="76">
        <v>10</v>
      </c>
      <c r="B29" s="77">
        <f t="shared" si="0"/>
        <v>45301</v>
      </c>
      <c r="C29" s="25"/>
      <c r="D29" s="26"/>
      <c r="E29" s="27"/>
      <c r="F29" s="28">
        <f t="shared" si="1"/>
        <v>0</v>
      </c>
      <c r="G29" s="26">
        <f t="shared" si="2"/>
        <v>0</v>
      </c>
      <c r="H29" s="117"/>
      <c r="I29" s="10"/>
      <c r="J29" s="10"/>
      <c r="K29" s="10"/>
      <c r="L29" s="10"/>
      <c r="M29" s="10"/>
      <c r="N29" s="10"/>
      <c r="O29" s="10"/>
    </row>
    <row r="30" spans="1:24" ht="24" customHeight="1" thickBot="1" x14ac:dyDescent="0.35">
      <c r="A30" s="78">
        <v>11</v>
      </c>
      <c r="B30" s="79">
        <f t="shared" si="0"/>
        <v>45302</v>
      </c>
      <c r="C30" s="22"/>
      <c r="D30" s="23"/>
      <c r="E30" s="30"/>
      <c r="F30" s="31">
        <f t="shared" si="1"/>
        <v>0</v>
      </c>
      <c r="G30" s="32">
        <f t="shared" si="2"/>
        <v>0</v>
      </c>
      <c r="H30" s="117"/>
      <c r="I30" s="10"/>
      <c r="J30" s="189" t="s">
        <v>28</v>
      </c>
      <c r="K30" s="189"/>
      <c r="L30" s="189"/>
      <c r="M30" s="81"/>
      <c r="N30" s="81"/>
      <c r="O30" s="81"/>
    </row>
    <row r="31" spans="1:24" ht="24" customHeight="1" thickBot="1" x14ac:dyDescent="0.35">
      <c r="A31" s="76">
        <v>12</v>
      </c>
      <c r="B31" s="77">
        <f t="shared" si="0"/>
        <v>45303</v>
      </c>
      <c r="C31" s="25"/>
      <c r="D31" s="26"/>
      <c r="E31" s="27"/>
      <c r="F31" s="28">
        <f t="shared" si="1"/>
        <v>0</v>
      </c>
      <c r="G31" s="26">
        <f t="shared" si="2"/>
        <v>0</v>
      </c>
      <c r="H31" s="117"/>
      <c r="I31" s="10"/>
      <c r="J31" s="190" t="s">
        <v>29</v>
      </c>
      <c r="K31" s="190"/>
      <c r="L31" s="190" t="s">
        <v>30</v>
      </c>
      <c r="M31" s="190"/>
      <c r="N31" s="191" t="s">
        <v>31</v>
      </c>
      <c r="O31" s="191"/>
      <c r="X31" s="34"/>
    </row>
    <row r="32" spans="1:24" ht="24" customHeight="1" thickBot="1" x14ac:dyDescent="0.35">
      <c r="A32" s="78">
        <v>13</v>
      </c>
      <c r="B32" s="79">
        <f t="shared" si="0"/>
        <v>45304</v>
      </c>
      <c r="C32" s="22"/>
      <c r="D32" s="23"/>
      <c r="E32" s="30"/>
      <c r="F32" s="31">
        <f t="shared" si="1"/>
        <v>0</v>
      </c>
      <c r="G32" s="32">
        <f t="shared" si="2"/>
        <v>0</v>
      </c>
      <c r="H32" s="117"/>
      <c r="I32" s="10">
        <v>1</v>
      </c>
      <c r="J32" s="173"/>
      <c r="K32" s="174"/>
      <c r="L32" s="175"/>
      <c r="M32" s="176"/>
      <c r="N32" s="177">
        <f>IF(AND(L32&gt;=$J$21,L32&lt;=$L$21),$N$21,IF(AND(L32&gt;=$J$22,L32&lt;=$L$22),$N$22,IF(AND(L32&gt;=$J$23,L32&lt;=$L$23),$N$23,IF(AND(L32&gt;=$J$24,L32&lt;=$L$24),$N$24,IF(AND(L32&gt;=$J$25,L32&lt;=$L$25),$N$25,IF(AND(L32&gt;=$J$26,L32&lt;=$L$26),$N$26,IF(AND(L32&gt;=$J$27,L32&lt;=$L$27),$N$27,$N$28)))))))</f>
        <v>0</v>
      </c>
      <c r="O32" s="178"/>
    </row>
    <row r="33" spans="1:15" ht="24" customHeight="1" thickBot="1" x14ac:dyDescent="0.35">
      <c r="A33" s="76">
        <v>14</v>
      </c>
      <c r="B33" s="77">
        <f t="shared" si="0"/>
        <v>45305</v>
      </c>
      <c r="C33" s="25"/>
      <c r="D33" s="26"/>
      <c r="E33" s="27"/>
      <c r="F33" s="28">
        <f t="shared" si="1"/>
        <v>0</v>
      </c>
      <c r="G33" s="26">
        <f t="shared" si="2"/>
        <v>0</v>
      </c>
      <c r="H33" s="117"/>
      <c r="I33" s="10">
        <v>2</v>
      </c>
      <c r="J33" s="173"/>
      <c r="K33" s="174"/>
      <c r="L33" s="175"/>
      <c r="M33" s="176"/>
      <c r="N33" s="177">
        <f t="shared" ref="N33:N51" si="3">IF(AND(L33&gt;=$J$21,L33&lt;=$L$21),$N$21,IF(AND(L33&gt;=$J$22,L33&lt;=$L$22),$N$22,IF(AND(L33&gt;=$J$23,L33&lt;=$L$23),$N$23,IF(AND(L33&gt;=$J$24,L33&lt;=$L$24),$N$24,IF(AND(L33&gt;=$J$25,L33&lt;=$L$25),$N$25,IF(AND(L33&gt;=$J$26,L33&lt;=$L$26),$N$26,IF(AND(L33&gt;=$J$27,L33&lt;=$L$27),$N$27,$N$28)))))))</f>
        <v>0</v>
      </c>
      <c r="O33" s="178"/>
    </row>
    <row r="34" spans="1:15" ht="24" customHeight="1" thickBot="1" x14ac:dyDescent="0.35">
      <c r="A34" s="78">
        <v>15</v>
      </c>
      <c r="B34" s="79">
        <f t="shared" si="0"/>
        <v>45306</v>
      </c>
      <c r="C34" s="22"/>
      <c r="D34" s="23"/>
      <c r="E34" s="30"/>
      <c r="F34" s="31">
        <f t="shared" si="1"/>
        <v>0</v>
      </c>
      <c r="G34" s="32">
        <f t="shared" si="2"/>
        <v>0</v>
      </c>
      <c r="H34" s="117"/>
      <c r="I34" s="10">
        <v>3</v>
      </c>
      <c r="J34" s="173"/>
      <c r="K34" s="174"/>
      <c r="L34" s="175"/>
      <c r="M34" s="176"/>
      <c r="N34" s="177">
        <f t="shared" si="3"/>
        <v>0</v>
      </c>
      <c r="O34" s="178"/>
    </row>
    <row r="35" spans="1:15" ht="24" customHeight="1" thickBot="1" x14ac:dyDescent="0.35">
      <c r="A35" s="76">
        <v>16</v>
      </c>
      <c r="B35" s="77">
        <f t="shared" si="0"/>
        <v>45307</v>
      </c>
      <c r="C35" s="25"/>
      <c r="D35" s="26"/>
      <c r="E35" s="27"/>
      <c r="F35" s="28">
        <f t="shared" si="1"/>
        <v>0</v>
      </c>
      <c r="G35" s="26">
        <f t="shared" si="2"/>
        <v>0</v>
      </c>
      <c r="H35" s="117"/>
      <c r="I35" s="10">
        <v>4</v>
      </c>
      <c r="J35" s="173"/>
      <c r="K35" s="174"/>
      <c r="L35" s="175"/>
      <c r="M35" s="176"/>
      <c r="N35" s="177">
        <f t="shared" si="3"/>
        <v>0</v>
      </c>
      <c r="O35" s="178"/>
    </row>
    <row r="36" spans="1:15" ht="24" customHeight="1" thickBot="1" x14ac:dyDescent="0.35">
      <c r="A36" s="78">
        <v>17</v>
      </c>
      <c r="B36" s="79">
        <f t="shared" si="0"/>
        <v>45308</v>
      </c>
      <c r="C36" s="22"/>
      <c r="D36" s="23"/>
      <c r="E36" s="30"/>
      <c r="F36" s="31">
        <f t="shared" si="1"/>
        <v>0</v>
      </c>
      <c r="G36" s="32">
        <f t="shared" si="2"/>
        <v>0</v>
      </c>
      <c r="H36" s="117"/>
      <c r="I36" s="10">
        <v>5</v>
      </c>
      <c r="J36" s="173"/>
      <c r="K36" s="174"/>
      <c r="L36" s="175"/>
      <c r="M36" s="176"/>
      <c r="N36" s="177">
        <f t="shared" si="3"/>
        <v>0</v>
      </c>
      <c r="O36" s="178"/>
    </row>
    <row r="37" spans="1:15" ht="24" customHeight="1" thickBot="1" x14ac:dyDescent="0.35">
      <c r="A37" s="76">
        <v>18</v>
      </c>
      <c r="B37" s="77">
        <f t="shared" si="0"/>
        <v>45309</v>
      </c>
      <c r="C37" s="25"/>
      <c r="D37" s="26"/>
      <c r="E37" s="27"/>
      <c r="F37" s="28">
        <f t="shared" si="1"/>
        <v>0</v>
      </c>
      <c r="G37" s="26">
        <f t="shared" si="2"/>
        <v>0</v>
      </c>
      <c r="H37" s="117"/>
      <c r="I37" s="10">
        <v>6</v>
      </c>
      <c r="J37" s="173"/>
      <c r="K37" s="174"/>
      <c r="L37" s="175"/>
      <c r="M37" s="176"/>
      <c r="N37" s="177">
        <f t="shared" si="3"/>
        <v>0</v>
      </c>
      <c r="O37" s="178"/>
    </row>
    <row r="38" spans="1:15" ht="24" customHeight="1" thickBot="1" x14ac:dyDescent="0.35">
      <c r="A38" s="78">
        <v>19</v>
      </c>
      <c r="B38" s="79">
        <f t="shared" si="0"/>
        <v>45310</v>
      </c>
      <c r="C38" s="22"/>
      <c r="D38" s="23"/>
      <c r="E38" s="30"/>
      <c r="F38" s="31">
        <f t="shared" si="1"/>
        <v>0</v>
      </c>
      <c r="G38" s="32">
        <f t="shared" si="2"/>
        <v>0</v>
      </c>
      <c r="H38" s="117"/>
      <c r="I38" s="10">
        <v>7</v>
      </c>
      <c r="J38" s="173"/>
      <c r="K38" s="174"/>
      <c r="L38" s="175"/>
      <c r="M38" s="176"/>
      <c r="N38" s="177">
        <f t="shared" si="3"/>
        <v>0</v>
      </c>
      <c r="O38" s="178"/>
    </row>
    <row r="39" spans="1:15" ht="24" customHeight="1" thickBot="1" x14ac:dyDescent="0.35">
      <c r="A39" s="76">
        <v>20</v>
      </c>
      <c r="B39" s="77">
        <f t="shared" si="0"/>
        <v>45311</v>
      </c>
      <c r="C39" s="25"/>
      <c r="D39" s="26"/>
      <c r="E39" s="27"/>
      <c r="F39" s="28">
        <f t="shared" si="1"/>
        <v>0</v>
      </c>
      <c r="G39" s="26">
        <f t="shared" si="2"/>
        <v>0</v>
      </c>
      <c r="H39" s="117"/>
      <c r="I39" s="10">
        <v>8</v>
      </c>
      <c r="J39" s="173"/>
      <c r="K39" s="174"/>
      <c r="L39" s="175"/>
      <c r="M39" s="176"/>
      <c r="N39" s="177">
        <f t="shared" si="3"/>
        <v>0</v>
      </c>
      <c r="O39" s="178"/>
    </row>
    <row r="40" spans="1:15" ht="24" customHeight="1" thickBot="1" x14ac:dyDescent="0.35">
      <c r="A40" s="78">
        <v>21</v>
      </c>
      <c r="B40" s="79">
        <f t="shared" si="0"/>
        <v>45312</v>
      </c>
      <c r="C40" s="22"/>
      <c r="D40" s="23"/>
      <c r="E40" s="30"/>
      <c r="F40" s="31">
        <f t="shared" si="1"/>
        <v>0</v>
      </c>
      <c r="G40" s="32">
        <f t="shared" si="2"/>
        <v>0</v>
      </c>
      <c r="H40" s="117"/>
      <c r="I40" s="10">
        <v>9</v>
      </c>
      <c r="J40" s="173"/>
      <c r="K40" s="174"/>
      <c r="L40" s="175"/>
      <c r="M40" s="176"/>
      <c r="N40" s="177">
        <f t="shared" si="3"/>
        <v>0</v>
      </c>
      <c r="O40" s="178"/>
    </row>
    <row r="41" spans="1:15" s="15" customFormat="1" ht="24" customHeight="1" thickBot="1" x14ac:dyDescent="0.35">
      <c r="A41" s="76">
        <v>22</v>
      </c>
      <c r="B41" s="77">
        <f t="shared" si="0"/>
        <v>45313</v>
      </c>
      <c r="C41" s="25"/>
      <c r="D41" s="26"/>
      <c r="E41" s="27"/>
      <c r="F41" s="28">
        <f t="shared" si="1"/>
        <v>0</v>
      </c>
      <c r="G41" s="26">
        <f t="shared" si="2"/>
        <v>0</v>
      </c>
      <c r="H41" s="117"/>
      <c r="I41" s="10">
        <v>10</v>
      </c>
      <c r="J41" s="173"/>
      <c r="K41" s="174"/>
      <c r="L41" s="175"/>
      <c r="M41" s="176"/>
      <c r="N41" s="177">
        <f t="shared" si="3"/>
        <v>0</v>
      </c>
      <c r="O41" s="178"/>
    </row>
    <row r="42" spans="1:15" ht="24" customHeight="1" thickBot="1" x14ac:dyDescent="0.35">
      <c r="A42" s="78">
        <v>23</v>
      </c>
      <c r="B42" s="79">
        <f t="shared" si="0"/>
        <v>45314</v>
      </c>
      <c r="C42" s="22"/>
      <c r="D42" s="23"/>
      <c r="E42" s="30"/>
      <c r="F42" s="31">
        <f t="shared" si="1"/>
        <v>0</v>
      </c>
      <c r="G42" s="32">
        <f t="shared" si="2"/>
        <v>0</v>
      </c>
      <c r="H42" s="117"/>
      <c r="I42" s="10">
        <v>11</v>
      </c>
      <c r="J42" s="173"/>
      <c r="K42" s="174"/>
      <c r="L42" s="175"/>
      <c r="M42" s="176"/>
      <c r="N42" s="177">
        <f t="shared" si="3"/>
        <v>0</v>
      </c>
      <c r="O42" s="178"/>
    </row>
    <row r="43" spans="1:15" ht="24" customHeight="1" thickBot="1" x14ac:dyDescent="0.35">
      <c r="A43" s="76">
        <v>24</v>
      </c>
      <c r="B43" s="77">
        <f t="shared" si="0"/>
        <v>45315</v>
      </c>
      <c r="C43" s="25"/>
      <c r="D43" s="26"/>
      <c r="E43" s="27"/>
      <c r="F43" s="28">
        <f t="shared" si="1"/>
        <v>0</v>
      </c>
      <c r="G43" s="26">
        <f t="shared" si="2"/>
        <v>0</v>
      </c>
      <c r="H43" s="117"/>
      <c r="I43" s="10">
        <v>12</v>
      </c>
      <c r="J43" s="173"/>
      <c r="K43" s="174"/>
      <c r="L43" s="175"/>
      <c r="M43" s="176"/>
      <c r="N43" s="177">
        <f t="shared" si="3"/>
        <v>0</v>
      </c>
      <c r="O43" s="178"/>
    </row>
    <row r="44" spans="1:15" ht="24" customHeight="1" thickBot="1" x14ac:dyDescent="0.35">
      <c r="A44" s="78">
        <v>25</v>
      </c>
      <c r="B44" s="79">
        <f t="shared" si="0"/>
        <v>45316</v>
      </c>
      <c r="C44" s="22"/>
      <c r="D44" s="23"/>
      <c r="E44" s="30"/>
      <c r="F44" s="31">
        <f t="shared" si="1"/>
        <v>0</v>
      </c>
      <c r="G44" s="32">
        <f t="shared" si="2"/>
        <v>0</v>
      </c>
      <c r="H44" s="117"/>
      <c r="I44" s="10">
        <v>13</v>
      </c>
      <c r="J44" s="173"/>
      <c r="K44" s="174"/>
      <c r="L44" s="175"/>
      <c r="M44" s="176"/>
      <c r="N44" s="177">
        <f t="shared" si="3"/>
        <v>0</v>
      </c>
      <c r="O44" s="178"/>
    </row>
    <row r="45" spans="1:15" ht="24" customHeight="1" thickBot="1" x14ac:dyDescent="0.35">
      <c r="A45" s="76">
        <v>26</v>
      </c>
      <c r="B45" s="77">
        <f t="shared" si="0"/>
        <v>45317</v>
      </c>
      <c r="C45" s="25"/>
      <c r="D45" s="26"/>
      <c r="E45" s="27"/>
      <c r="F45" s="28">
        <f t="shared" si="1"/>
        <v>0</v>
      </c>
      <c r="G45" s="26">
        <f t="shared" si="2"/>
        <v>0</v>
      </c>
      <c r="H45" s="117"/>
      <c r="I45" s="10">
        <v>14</v>
      </c>
      <c r="J45" s="173"/>
      <c r="K45" s="174"/>
      <c r="L45" s="175"/>
      <c r="M45" s="176"/>
      <c r="N45" s="177">
        <f t="shared" si="3"/>
        <v>0</v>
      </c>
      <c r="O45" s="178"/>
    </row>
    <row r="46" spans="1:15" ht="24" customHeight="1" thickBot="1" x14ac:dyDescent="0.35">
      <c r="A46" s="78">
        <v>27</v>
      </c>
      <c r="B46" s="79">
        <f t="shared" si="0"/>
        <v>45318</v>
      </c>
      <c r="C46" s="22"/>
      <c r="D46" s="23"/>
      <c r="E46" s="30"/>
      <c r="F46" s="31">
        <f t="shared" si="1"/>
        <v>0</v>
      </c>
      <c r="G46" s="32">
        <f t="shared" si="2"/>
        <v>0</v>
      </c>
      <c r="H46" s="117"/>
      <c r="I46" s="10">
        <v>15</v>
      </c>
      <c r="J46" s="173"/>
      <c r="K46" s="174"/>
      <c r="L46" s="175"/>
      <c r="M46" s="176"/>
      <c r="N46" s="177">
        <f t="shared" si="3"/>
        <v>0</v>
      </c>
      <c r="O46" s="178"/>
    </row>
    <row r="47" spans="1:15" ht="24" customHeight="1" thickBot="1" x14ac:dyDescent="0.35">
      <c r="A47" s="76">
        <v>28</v>
      </c>
      <c r="B47" s="77">
        <f t="shared" si="0"/>
        <v>45319</v>
      </c>
      <c r="C47" s="25"/>
      <c r="D47" s="26"/>
      <c r="E47" s="27"/>
      <c r="F47" s="28">
        <f t="shared" si="1"/>
        <v>0</v>
      </c>
      <c r="G47" s="26">
        <f t="shared" si="2"/>
        <v>0</v>
      </c>
      <c r="H47" s="117"/>
      <c r="I47" s="10">
        <v>16</v>
      </c>
      <c r="J47" s="173"/>
      <c r="K47" s="174"/>
      <c r="L47" s="175"/>
      <c r="M47" s="176"/>
      <c r="N47" s="177">
        <f t="shared" si="3"/>
        <v>0</v>
      </c>
      <c r="O47" s="178"/>
    </row>
    <row r="48" spans="1:15" ht="24" customHeight="1" thickBot="1" x14ac:dyDescent="0.35">
      <c r="A48" s="78">
        <f>IF(DAY(DATE($G$13,$G$142+1,0))=28,"",29)</f>
        <v>29</v>
      </c>
      <c r="B48" s="79">
        <f>IF(ISERROR(DATE($G$13,$G$142,A48)),"",(DATE($G$13,$G$142,A48)))</f>
        <v>45320</v>
      </c>
      <c r="C48" s="22"/>
      <c r="D48" s="23"/>
      <c r="E48" s="30"/>
      <c r="F48" s="31">
        <f t="shared" si="1"/>
        <v>0</v>
      </c>
      <c r="G48" s="32">
        <f t="shared" si="2"/>
        <v>0</v>
      </c>
      <c r="H48" s="117"/>
      <c r="I48" s="10">
        <v>17</v>
      </c>
      <c r="J48" s="173"/>
      <c r="K48" s="174"/>
      <c r="L48" s="175"/>
      <c r="M48" s="176"/>
      <c r="N48" s="177">
        <f t="shared" si="3"/>
        <v>0</v>
      </c>
      <c r="O48" s="178"/>
    </row>
    <row r="49" spans="1:15" ht="24" customHeight="1" thickBot="1" x14ac:dyDescent="0.35">
      <c r="A49" s="83">
        <f>IF(OR(DAY(DATE($G$13,$G$142+1,0))=28,DAY(DATE($G$13,$G$142+1,0))=29),"",IF(DAY(DATE($G$13,$G$142+1,0))=29,"",30))</f>
        <v>30</v>
      </c>
      <c r="B49" s="84">
        <f>IF(ISERROR(DATE($G$13,$G$142,A49)),"",(DATE($G$13,$G$142,A49)))</f>
        <v>45321</v>
      </c>
      <c r="C49" s="25"/>
      <c r="D49" s="26"/>
      <c r="E49" s="35"/>
      <c r="F49" s="28">
        <f t="shared" si="1"/>
        <v>0</v>
      </c>
      <c r="G49" s="26">
        <f t="shared" si="2"/>
        <v>0</v>
      </c>
      <c r="H49" s="117"/>
      <c r="I49" s="10">
        <v>18</v>
      </c>
      <c r="J49" s="173"/>
      <c r="K49" s="174"/>
      <c r="L49" s="175"/>
      <c r="M49" s="176"/>
      <c r="N49" s="177">
        <f t="shared" si="3"/>
        <v>0</v>
      </c>
      <c r="O49" s="178"/>
    </row>
    <row r="50" spans="1:15" ht="24" customHeight="1" thickBot="1" x14ac:dyDescent="0.35">
      <c r="A50" s="85">
        <f>IF(OR(DAY(DATE($G$13,$G$142+1,0))=28,DAY(DATE($G$13,$G$142+1,0))=29),"",IF(DAY(DATE($G$13,$G$142+1,0))=30,"",31))</f>
        <v>31</v>
      </c>
      <c r="B50" s="86">
        <f>IF(ISERROR(DATE($G$13,$G$142,A50)),"",(DATE($G$13,$G$142,A50)))</f>
        <v>45322</v>
      </c>
      <c r="C50" s="22"/>
      <c r="D50" s="23"/>
      <c r="E50" s="30"/>
      <c r="F50" s="31">
        <f t="shared" si="1"/>
        <v>0</v>
      </c>
      <c r="G50" s="32">
        <f t="shared" si="2"/>
        <v>0</v>
      </c>
      <c r="H50" s="117"/>
      <c r="I50" s="10">
        <v>19</v>
      </c>
      <c r="J50" s="173"/>
      <c r="K50" s="174"/>
      <c r="L50" s="175"/>
      <c r="M50" s="176"/>
      <c r="N50" s="177">
        <f t="shared" si="3"/>
        <v>0</v>
      </c>
      <c r="O50" s="178"/>
    </row>
    <row r="51" spans="1:15" ht="24" customHeight="1" thickBot="1" x14ac:dyDescent="0.35">
      <c r="A51" s="184"/>
      <c r="B51" s="185"/>
      <c r="C51" s="186" t="s">
        <v>32</v>
      </c>
      <c r="D51" s="187"/>
      <c r="E51" s="87"/>
      <c r="F51" s="88">
        <f>SUM(F20:F50)</f>
        <v>0</v>
      </c>
      <c r="G51" s="88">
        <f>SUM(G20:G50)</f>
        <v>0</v>
      </c>
      <c r="H51" s="36"/>
      <c r="I51" s="10">
        <v>20</v>
      </c>
      <c r="J51" s="173"/>
      <c r="K51" s="174"/>
      <c r="L51" s="175"/>
      <c r="M51" s="176"/>
      <c r="N51" s="177">
        <f t="shared" si="3"/>
        <v>0</v>
      </c>
      <c r="O51" s="178"/>
    </row>
    <row r="52" spans="1:15" ht="24" customHeight="1" thickBot="1" x14ac:dyDescent="0.35">
      <c r="A52" s="179" t="s">
        <v>33</v>
      </c>
      <c r="B52" s="180"/>
      <c r="C52" s="180"/>
      <c r="D52" s="181"/>
      <c r="E52" s="182">
        <f>SUM(N32:O51)</f>
        <v>0</v>
      </c>
      <c r="F52" s="183"/>
      <c r="G52" s="89"/>
      <c r="H52" s="90"/>
      <c r="I52" s="10"/>
      <c r="J52" s="10"/>
      <c r="K52" s="10"/>
      <c r="L52" s="10"/>
      <c r="M52" s="10"/>
      <c r="N52" s="10"/>
      <c r="O52" s="10"/>
    </row>
    <row r="53" spans="1:15" ht="19.5" customHeight="1" x14ac:dyDescent="0.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ht="49.5" customHeight="1" thickBot="1" x14ac:dyDescent="0.35">
      <c r="A54" s="166" t="s">
        <v>140</v>
      </c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</row>
    <row r="55" spans="1:15" ht="24" customHeight="1" x14ac:dyDescent="0.3">
      <c r="A55" s="168" t="s">
        <v>125</v>
      </c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70"/>
    </row>
    <row r="56" spans="1:15" ht="17.399999999999999" customHeight="1" thickBot="1" x14ac:dyDescent="0.35">
      <c r="A56" s="91"/>
      <c r="B56" s="92"/>
      <c r="C56" s="92"/>
      <c r="D56" s="92"/>
      <c r="E56" s="92"/>
      <c r="F56" s="92"/>
      <c r="G56" s="92"/>
      <c r="H56" s="92"/>
      <c r="I56" s="92"/>
      <c r="J56" s="93"/>
      <c r="K56" s="37"/>
      <c r="L56" s="94" t="s">
        <v>34</v>
      </c>
      <c r="M56" s="37"/>
      <c r="N56" s="94" t="s">
        <v>35</v>
      </c>
      <c r="O56" s="95"/>
    </row>
    <row r="57" spans="1:15" ht="24" customHeight="1" thickBot="1" x14ac:dyDescent="0.35">
      <c r="A57" s="158" t="s">
        <v>126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71"/>
      <c r="L57" s="64"/>
      <c r="M57" s="37"/>
      <c r="N57" s="118"/>
      <c r="O57" s="95"/>
    </row>
    <row r="58" spans="1:15" ht="7.95" customHeight="1" thickBot="1" x14ac:dyDescent="0.35">
      <c r="A58" s="38"/>
      <c r="B58" s="96"/>
      <c r="C58" s="96"/>
      <c r="D58" s="96"/>
      <c r="E58" s="96"/>
      <c r="F58" s="96"/>
      <c r="G58" s="96"/>
      <c r="H58" s="96"/>
      <c r="I58" s="96"/>
      <c r="J58" s="39"/>
      <c r="K58" s="37"/>
      <c r="L58" s="37"/>
      <c r="M58" s="37"/>
      <c r="N58" s="39"/>
      <c r="O58" s="95"/>
    </row>
    <row r="59" spans="1:15" ht="24.6" customHeight="1" thickBot="1" x14ac:dyDescent="0.35">
      <c r="A59" s="38"/>
      <c r="B59" s="172" t="s">
        <v>132</v>
      </c>
      <c r="C59" s="159"/>
      <c r="D59" s="159"/>
      <c r="E59" s="159"/>
      <c r="F59" s="159"/>
      <c r="G59" s="159"/>
      <c r="H59" s="159"/>
      <c r="I59" s="159"/>
      <c r="J59" s="159"/>
      <c r="K59" s="171"/>
      <c r="L59" s="64"/>
      <c r="M59" s="37"/>
      <c r="N59" s="118"/>
      <c r="O59" s="95"/>
    </row>
    <row r="60" spans="1:15" ht="16.2" customHeight="1" thickBot="1" x14ac:dyDescent="0.35">
      <c r="A60" s="38"/>
      <c r="B60" s="96"/>
      <c r="C60" s="96"/>
      <c r="D60" s="96"/>
      <c r="E60" s="96"/>
      <c r="F60" s="96"/>
      <c r="G60" s="96"/>
      <c r="H60" s="96"/>
      <c r="I60" s="96"/>
      <c r="J60" s="39"/>
      <c r="K60" s="37"/>
      <c r="L60" s="10"/>
      <c r="M60" s="40" t="s">
        <v>127</v>
      </c>
      <c r="N60" s="39"/>
      <c r="O60" s="95"/>
    </row>
    <row r="61" spans="1:15" ht="22.95" customHeight="1" thickBot="1" x14ac:dyDescent="0.35">
      <c r="A61" s="158" t="s">
        <v>133</v>
      </c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0"/>
      <c r="M61" s="64"/>
      <c r="N61" s="39"/>
      <c r="O61" s="95"/>
    </row>
    <row r="62" spans="1:15" ht="15" customHeight="1" thickBot="1" x14ac:dyDescent="0.35">
      <c r="A62" s="97"/>
      <c r="B62" s="98"/>
      <c r="C62" s="98"/>
      <c r="D62" s="98"/>
      <c r="E62" s="98"/>
      <c r="F62" s="98"/>
      <c r="G62" s="98"/>
      <c r="H62" s="98"/>
      <c r="I62" s="98"/>
      <c r="J62" s="99"/>
      <c r="K62" s="100"/>
      <c r="L62" s="101"/>
      <c r="M62" s="102"/>
      <c r="N62" s="99"/>
      <c r="O62" s="103"/>
    </row>
    <row r="63" spans="1:15" ht="16.95" customHeight="1" x14ac:dyDescent="0.3">
      <c r="A63" s="160" t="s">
        <v>128</v>
      </c>
      <c r="B63" s="161"/>
      <c r="C63" s="161"/>
      <c r="D63" s="161"/>
      <c r="E63" s="161"/>
      <c r="F63" s="161"/>
      <c r="G63" s="161"/>
      <c r="H63" s="161"/>
      <c r="I63" s="161"/>
      <c r="J63" s="161"/>
      <c r="K63" s="161"/>
      <c r="L63" s="161"/>
      <c r="M63" s="161"/>
      <c r="N63" s="161"/>
      <c r="O63" s="162"/>
    </row>
    <row r="64" spans="1:15" ht="17.399999999999999" customHeight="1" thickBot="1" x14ac:dyDescent="0.35">
      <c r="A64" s="163" t="s">
        <v>134</v>
      </c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5"/>
    </row>
    <row r="65" spans="1:15" ht="17.399999999999999" customHeight="1" x14ac:dyDescent="0.3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</row>
    <row r="66" spans="1:15" ht="17.399999999999999" customHeight="1" x14ac:dyDescent="0.3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</row>
    <row r="67" spans="1:15" ht="17.399999999999999" customHeight="1" x14ac:dyDescent="0.3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</row>
    <row r="68" spans="1:15" ht="17.399999999999999" customHeight="1" x14ac:dyDescent="0.3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</row>
    <row r="69" spans="1:15" ht="17.399999999999999" customHeight="1" x14ac:dyDescent="0.3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</row>
    <row r="70" spans="1:15" ht="17.399999999999999" customHeight="1" x14ac:dyDescent="0.3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</row>
    <row r="71" spans="1:15" ht="17.399999999999999" customHeight="1" x14ac:dyDescent="0.3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</row>
    <row r="72" spans="1:15" ht="24" customHeight="1" x14ac:dyDescent="0.3">
      <c r="A72" s="104" t="s">
        <v>36</v>
      </c>
      <c r="B72" s="105"/>
      <c r="C72" s="105"/>
      <c r="D72" s="105"/>
      <c r="E72" s="105"/>
      <c r="F72" s="105" t="s">
        <v>26</v>
      </c>
      <c r="G72" s="105"/>
      <c r="H72" s="9"/>
      <c r="I72" s="9"/>
      <c r="J72" s="10"/>
      <c r="K72" s="10"/>
      <c r="L72" s="10"/>
      <c r="M72" s="10"/>
      <c r="N72" s="10"/>
      <c r="O72" s="10"/>
    </row>
    <row r="73" spans="1:15" ht="24" customHeight="1" x14ac:dyDescent="0.3">
      <c r="A73" s="129" t="s">
        <v>135</v>
      </c>
      <c r="B73" s="130"/>
      <c r="C73" s="130"/>
      <c r="D73" s="130"/>
      <c r="E73" s="130"/>
      <c r="F73" s="126"/>
      <c r="G73" s="126"/>
      <c r="H73" s="126"/>
      <c r="I73" s="126"/>
      <c r="J73" s="127"/>
      <c r="K73" s="127"/>
      <c r="L73" s="127"/>
      <c r="M73" s="127"/>
      <c r="N73" s="127"/>
      <c r="O73" s="127"/>
    </row>
    <row r="74" spans="1:15" ht="24" customHeight="1" x14ac:dyDescent="0.3">
      <c r="A74" s="129" t="s">
        <v>136</v>
      </c>
      <c r="B74" s="130"/>
      <c r="C74" s="130"/>
      <c r="D74" s="130"/>
      <c r="E74" s="130"/>
      <c r="F74" s="126"/>
      <c r="G74" s="126"/>
      <c r="H74" s="126"/>
      <c r="I74" s="126"/>
      <c r="J74" s="127"/>
      <c r="K74" s="127"/>
      <c r="L74" s="127"/>
      <c r="M74" s="127"/>
      <c r="N74" s="127"/>
      <c r="O74" s="127"/>
    </row>
    <row r="75" spans="1:15" ht="24" customHeight="1" x14ac:dyDescent="0.3">
      <c r="A75" s="129" t="s">
        <v>137</v>
      </c>
      <c r="B75" s="130"/>
      <c r="C75" s="130"/>
      <c r="D75" s="130"/>
      <c r="E75" s="130"/>
      <c r="F75" s="126"/>
      <c r="G75" s="126"/>
      <c r="H75" s="126"/>
      <c r="I75" s="126"/>
      <c r="J75" s="127"/>
      <c r="K75" s="127"/>
      <c r="L75" s="127"/>
      <c r="M75" s="127"/>
      <c r="N75" s="127"/>
      <c r="O75" s="127"/>
    </row>
    <row r="76" spans="1:15" ht="24" customHeight="1" x14ac:dyDescent="0.3">
      <c r="A76" s="129" t="s">
        <v>37</v>
      </c>
      <c r="B76" s="130"/>
      <c r="C76" s="130"/>
      <c r="D76" s="130"/>
      <c r="E76" s="130"/>
      <c r="F76" s="126"/>
      <c r="G76" s="126"/>
      <c r="H76" s="126"/>
      <c r="I76" s="126"/>
      <c r="J76" s="127"/>
      <c r="K76" s="127"/>
      <c r="L76" s="127"/>
      <c r="M76" s="127"/>
      <c r="N76" s="127"/>
      <c r="O76" s="127"/>
    </row>
    <row r="77" spans="1:15" ht="24" customHeight="1" x14ac:dyDescent="0.3">
      <c r="A77" s="156" t="s">
        <v>142</v>
      </c>
      <c r="B77" s="157"/>
      <c r="C77" s="157"/>
      <c r="D77" s="157"/>
      <c r="E77" s="132" t="s">
        <v>38</v>
      </c>
      <c r="F77" s="154" t="s">
        <v>39</v>
      </c>
      <c r="G77" s="154"/>
      <c r="H77" s="155" t="s">
        <v>131</v>
      </c>
      <c r="I77" s="154" t="s">
        <v>40</v>
      </c>
      <c r="J77" s="131" t="s">
        <v>129</v>
      </c>
      <c r="K77" s="131"/>
      <c r="L77" s="131"/>
      <c r="M77" s="131"/>
      <c r="N77" s="131"/>
      <c r="O77" s="131"/>
    </row>
    <row r="78" spans="1:15" ht="24" customHeight="1" x14ac:dyDescent="0.3">
      <c r="A78" s="157"/>
      <c r="B78" s="157"/>
      <c r="C78" s="157"/>
      <c r="D78" s="157"/>
      <c r="E78" s="132"/>
      <c r="F78" s="106" t="s">
        <v>22</v>
      </c>
      <c r="G78" s="106" t="s">
        <v>23</v>
      </c>
      <c r="H78" s="155"/>
      <c r="I78" s="154"/>
      <c r="J78" s="131"/>
      <c r="K78" s="131"/>
      <c r="L78" s="131"/>
      <c r="M78" s="131"/>
      <c r="N78" s="131"/>
      <c r="O78" s="131"/>
    </row>
    <row r="79" spans="1:15" ht="24" customHeight="1" x14ac:dyDescent="0.3">
      <c r="A79" s="157"/>
      <c r="B79" s="157"/>
      <c r="C79" s="157"/>
      <c r="D79" s="157"/>
      <c r="E79" s="41"/>
      <c r="F79" s="42"/>
      <c r="G79" s="43"/>
      <c r="H79" s="43"/>
      <c r="I79" s="107">
        <f>G79-F79-H79</f>
        <v>0</v>
      </c>
      <c r="J79" s="127"/>
      <c r="K79" s="127"/>
      <c r="L79" s="127"/>
      <c r="M79" s="127"/>
      <c r="N79" s="127"/>
      <c r="O79" s="127"/>
    </row>
    <row r="80" spans="1:15" ht="24" customHeight="1" x14ac:dyDescent="0.3">
      <c r="A80" s="157"/>
      <c r="B80" s="157"/>
      <c r="C80" s="157"/>
      <c r="D80" s="157"/>
      <c r="E80" s="41"/>
      <c r="F80" s="42"/>
      <c r="G80" s="43"/>
      <c r="H80" s="43"/>
      <c r="I80" s="107">
        <f>G80-F80-H80</f>
        <v>0</v>
      </c>
      <c r="J80" s="127"/>
      <c r="K80" s="127"/>
      <c r="L80" s="127"/>
      <c r="M80" s="127"/>
      <c r="N80" s="127"/>
      <c r="O80" s="127"/>
    </row>
    <row r="81" spans="1:15" ht="24" customHeight="1" x14ac:dyDescent="0.3">
      <c r="A81" s="157"/>
      <c r="B81" s="157"/>
      <c r="C81" s="157"/>
      <c r="D81" s="157"/>
      <c r="E81" s="41"/>
      <c r="F81" s="42"/>
      <c r="G81" s="43"/>
      <c r="H81" s="43"/>
      <c r="I81" s="107">
        <f t="shared" ref="I81:I106" si="4">G81-F81-H81</f>
        <v>0</v>
      </c>
      <c r="J81" s="127"/>
      <c r="K81" s="127"/>
      <c r="L81" s="127"/>
      <c r="M81" s="127"/>
      <c r="N81" s="127"/>
      <c r="O81" s="127"/>
    </row>
    <row r="82" spans="1:15" ht="24" customHeight="1" x14ac:dyDescent="0.3">
      <c r="A82" s="157"/>
      <c r="B82" s="157"/>
      <c r="C82" s="157"/>
      <c r="D82" s="157"/>
      <c r="E82" s="41"/>
      <c r="F82" s="42"/>
      <c r="G82" s="43"/>
      <c r="H82" s="43"/>
      <c r="I82" s="107">
        <f t="shared" si="4"/>
        <v>0</v>
      </c>
      <c r="J82" s="127"/>
      <c r="K82" s="127"/>
      <c r="L82" s="127"/>
      <c r="M82" s="127"/>
      <c r="N82" s="127"/>
      <c r="O82" s="127"/>
    </row>
    <row r="83" spans="1:15" ht="24" customHeight="1" x14ac:dyDescent="0.3">
      <c r="A83" s="157"/>
      <c r="B83" s="157"/>
      <c r="C83" s="157"/>
      <c r="D83" s="157"/>
      <c r="E83" s="41"/>
      <c r="F83" s="42"/>
      <c r="G83" s="43"/>
      <c r="H83" s="43"/>
      <c r="I83" s="107">
        <f t="shared" si="4"/>
        <v>0</v>
      </c>
      <c r="J83" s="127"/>
      <c r="K83" s="127"/>
      <c r="L83" s="127"/>
      <c r="M83" s="127"/>
      <c r="N83" s="127"/>
      <c r="O83" s="127"/>
    </row>
    <row r="84" spans="1:15" ht="24" customHeight="1" x14ac:dyDescent="0.3">
      <c r="A84" s="157"/>
      <c r="B84" s="157"/>
      <c r="C84" s="157"/>
      <c r="D84" s="157"/>
      <c r="E84" s="41"/>
      <c r="F84" s="42"/>
      <c r="G84" s="43"/>
      <c r="H84" s="43"/>
      <c r="I84" s="107">
        <f t="shared" si="4"/>
        <v>0</v>
      </c>
      <c r="J84" s="127"/>
      <c r="K84" s="127"/>
      <c r="L84" s="127"/>
      <c r="M84" s="127"/>
      <c r="N84" s="127"/>
      <c r="O84" s="127"/>
    </row>
    <row r="85" spans="1:15" ht="24" customHeight="1" x14ac:dyDescent="0.3">
      <c r="A85" s="157"/>
      <c r="B85" s="157"/>
      <c r="C85" s="157"/>
      <c r="D85" s="157"/>
      <c r="E85" s="41"/>
      <c r="F85" s="42"/>
      <c r="G85" s="43"/>
      <c r="H85" s="43"/>
      <c r="I85" s="107">
        <f t="shared" si="4"/>
        <v>0</v>
      </c>
      <c r="J85" s="127"/>
      <c r="K85" s="127"/>
      <c r="L85" s="127"/>
      <c r="M85" s="127"/>
      <c r="N85" s="127"/>
      <c r="O85" s="127"/>
    </row>
    <row r="86" spans="1:15" ht="24" customHeight="1" x14ac:dyDescent="0.3">
      <c r="A86" s="157"/>
      <c r="B86" s="157"/>
      <c r="C86" s="157"/>
      <c r="D86" s="157"/>
      <c r="E86" s="41"/>
      <c r="F86" s="42"/>
      <c r="G86" s="43"/>
      <c r="H86" s="43"/>
      <c r="I86" s="107">
        <f t="shared" si="4"/>
        <v>0</v>
      </c>
      <c r="J86" s="127"/>
      <c r="K86" s="127"/>
      <c r="L86" s="127"/>
      <c r="M86" s="127"/>
      <c r="N86" s="127"/>
      <c r="O86" s="127"/>
    </row>
    <row r="87" spans="1:15" ht="24" customHeight="1" x14ac:dyDescent="0.3">
      <c r="A87" s="157"/>
      <c r="B87" s="157"/>
      <c r="C87" s="157"/>
      <c r="D87" s="157"/>
      <c r="E87" s="41"/>
      <c r="F87" s="42"/>
      <c r="G87" s="43"/>
      <c r="H87" s="43"/>
      <c r="I87" s="107">
        <f t="shared" si="4"/>
        <v>0</v>
      </c>
      <c r="J87" s="127"/>
      <c r="K87" s="127"/>
      <c r="L87" s="127"/>
      <c r="M87" s="127"/>
      <c r="N87" s="127"/>
      <c r="O87" s="127"/>
    </row>
    <row r="88" spans="1:15" ht="24" customHeight="1" x14ac:dyDescent="0.3">
      <c r="A88" s="157"/>
      <c r="B88" s="157"/>
      <c r="C88" s="157"/>
      <c r="D88" s="157"/>
      <c r="E88" s="41"/>
      <c r="F88" s="42"/>
      <c r="G88" s="43"/>
      <c r="H88" s="43"/>
      <c r="I88" s="107">
        <f t="shared" si="4"/>
        <v>0</v>
      </c>
      <c r="J88" s="127"/>
      <c r="K88" s="127"/>
      <c r="L88" s="127"/>
      <c r="M88" s="127"/>
      <c r="N88" s="127"/>
      <c r="O88" s="127"/>
    </row>
    <row r="89" spans="1:15" ht="24" customHeight="1" x14ac:dyDescent="0.3">
      <c r="A89" s="157"/>
      <c r="B89" s="157"/>
      <c r="C89" s="157"/>
      <c r="D89" s="157"/>
      <c r="E89" s="41"/>
      <c r="F89" s="42"/>
      <c r="G89" s="43"/>
      <c r="H89" s="43"/>
      <c r="I89" s="107">
        <f t="shared" si="4"/>
        <v>0</v>
      </c>
      <c r="J89" s="127"/>
      <c r="K89" s="127"/>
      <c r="L89" s="127"/>
      <c r="M89" s="127"/>
      <c r="N89" s="127"/>
      <c r="O89" s="127"/>
    </row>
    <row r="90" spans="1:15" ht="24" customHeight="1" x14ac:dyDescent="0.3">
      <c r="A90" s="157"/>
      <c r="B90" s="157"/>
      <c r="C90" s="157"/>
      <c r="D90" s="157"/>
      <c r="E90" s="41"/>
      <c r="F90" s="42"/>
      <c r="G90" s="43"/>
      <c r="H90" s="43"/>
      <c r="I90" s="107">
        <f t="shared" si="4"/>
        <v>0</v>
      </c>
      <c r="J90" s="127"/>
      <c r="K90" s="127"/>
      <c r="L90" s="127"/>
      <c r="M90" s="127"/>
      <c r="N90" s="127"/>
      <c r="O90" s="127"/>
    </row>
    <row r="91" spans="1:15" ht="24" customHeight="1" x14ac:dyDescent="0.3">
      <c r="A91" s="157"/>
      <c r="B91" s="157"/>
      <c r="C91" s="157"/>
      <c r="D91" s="157"/>
      <c r="E91" s="41"/>
      <c r="F91" s="42"/>
      <c r="G91" s="43"/>
      <c r="H91" s="43"/>
      <c r="I91" s="107">
        <f t="shared" si="4"/>
        <v>0</v>
      </c>
      <c r="J91" s="127"/>
      <c r="K91" s="127"/>
      <c r="L91" s="127"/>
      <c r="M91" s="127"/>
      <c r="N91" s="127"/>
      <c r="O91" s="127"/>
    </row>
    <row r="92" spans="1:15" ht="24" customHeight="1" x14ac:dyDescent="0.3">
      <c r="A92" s="157"/>
      <c r="B92" s="157"/>
      <c r="C92" s="157"/>
      <c r="D92" s="157"/>
      <c r="E92" s="41"/>
      <c r="F92" s="42"/>
      <c r="G92" s="43"/>
      <c r="H92" s="43"/>
      <c r="I92" s="107">
        <f t="shared" si="4"/>
        <v>0</v>
      </c>
      <c r="J92" s="127"/>
      <c r="K92" s="127"/>
      <c r="L92" s="127"/>
      <c r="M92" s="127"/>
      <c r="N92" s="127"/>
      <c r="O92" s="127"/>
    </row>
    <row r="93" spans="1:15" ht="24" customHeight="1" x14ac:dyDescent="0.3">
      <c r="A93" s="157"/>
      <c r="B93" s="157"/>
      <c r="C93" s="157"/>
      <c r="D93" s="157"/>
      <c r="E93" s="41"/>
      <c r="F93" s="42"/>
      <c r="G93" s="43"/>
      <c r="H93" s="43"/>
      <c r="I93" s="107">
        <f t="shared" si="4"/>
        <v>0</v>
      </c>
      <c r="J93" s="127"/>
      <c r="K93" s="127"/>
      <c r="L93" s="127"/>
      <c r="M93" s="127"/>
      <c r="N93" s="127"/>
      <c r="O93" s="127"/>
    </row>
    <row r="94" spans="1:15" ht="24" customHeight="1" x14ac:dyDescent="0.3">
      <c r="A94" s="157"/>
      <c r="B94" s="157"/>
      <c r="C94" s="157"/>
      <c r="D94" s="157"/>
      <c r="E94" s="41"/>
      <c r="F94" s="42"/>
      <c r="G94" s="43"/>
      <c r="H94" s="43"/>
      <c r="I94" s="107">
        <f t="shared" si="4"/>
        <v>0</v>
      </c>
      <c r="J94" s="127"/>
      <c r="K94" s="127"/>
      <c r="L94" s="127"/>
      <c r="M94" s="127"/>
      <c r="N94" s="127"/>
      <c r="O94" s="127"/>
    </row>
    <row r="95" spans="1:15" ht="24" customHeight="1" x14ac:dyDescent="0.3">
      <c r="A95" s="157"/>
      <c r="B95" s="157"/>
      <c r="C95" s="157"/>
      <c r="D95" s="157"/>
      <c r="E95" s="41"/>
      <c r="F95" s="42"/>
      <c r="G95" s="43"/>
      <c r="H95" s="43"/>
      <c r="I95" s="107">
        <f t="shared" si="4"/>
        <v>0</v>
      </c>
      <c r="J95" s="127"/>
      <c r="K95" s="127"/>
      <c r="L95" s="127"/>
      <c r="M95" s="127"/>
      <c r="N95" s="127"/>
      <c r="O95" s="127"/>
    </row>
    <row r="96" spans="1:15" ht="24" customHeight="1" x14ac:dyDescent="0.3">
      <c r="A96" s="157"/>
      <c r="B96" s="157"/>
      <c r="C96" s="157"/>
      <c r="D96" s="157"/>
      <c r="E96" s="41"/>
      <c r="F96" s="42"/>
      <c r="G96" s="43"/>
      <c r="H96" s="43"/>
      <c r="I96" s="107">
        <f t="shared" si="4"/>
        <v>0</v>
      </c>
      <c r="J96" s="127"/>
      <c r="K96" s="127"/>
      <c r="L96" s="127"/>
      <c r="M96" s="127"/>
      <c r="N96" s="127"/>
      <c r="O96" s="127"/>
    </row>
    <row r="97" spans="1:15" ht="24" customHeight="1" x14ac:dyDescent="0.3">
      <c r="A97" s="157"/>
      <c r="B97" s="157"/>
      <c r="C97" s="157"/>
      <c r="D97" s="157"/>
      <c r="E97" s="41"/>
      <c r="F97" s="42"/>
      <c r="G97" s="43"/>
      <c r="H97" s="43"/>
      <c r="I97" s="107">
        <f t="shared" si="4"/>
        <v>0</v>
      </c>
      <c r="J97" s="127"/>
      <c r="K97" s="127"/>
      <c r="L97" s="127"/>
      <c r="M97" s="127"/>
      <c r="N97" s="127"/>
      <c r="O97" s="127"/>
    </row>
    <row r="98" spans="1:15" ht="24" customHeight="1" x14ac:dyDescent="0.3">
      <c r="A98" s="157"/>
      <c r="B98" s="157"/>
      <c r="C98" s="157"/>
      <c r="D98" s="157"/>
      <c r="E98" s="41"/>
      <c r="F98" s="42"/>
      <c r="G98" s="43"/>
      <c r="H98" s="43"/>
      <c r="I98" s="107">
        <f t="shared" si="4"/>
        <v>0</v>
      </c>
      <c r="J98" s="127"/>
      <c r="K98" s="127"/>
      <c r="L98" s="127"/>
      <c r="M98" s="127"/>
      <c r="N98" s="127"/>
      <c r="O98" s="127"/>
    </row>
    <row r="99" spans="1:15" ht="24" customHeight="1" x14ac:dyDescent="0.3">
      <c r="A99" s="157"/>
      <c r="B99" s="157"/>
      <c r="C99" s="157"/>
      <c r="D99" s="157"/>
      <c r="E99" s="41"/>
      <c r="F99" s="42"/>
      <c r="G99" s="43"/>
      <c r="H99" s="43"/>
      <c r="I99" s="107">
        <f t="shared" si="4"/>
        <v>0</v>
      </c>
      <c r="J99" s="127"/>
      <c r="K99" s="127"/>
      <c r="L99" s="127"/>
      <c r="M99" s="127"/>
      <c r="N99" s="127"/>
      <c r="O99" s="127"/>
    </row>
    <row r="100" spans="1:15" ht="24" customHeight="1" x14ac:dyDescent="0.3">
      <c r="A100" s="157"/>
      <c r="B100" s="157"/>
      <c r="C100" s="157"/>
      <c r="D100" s="157"/>
      <c r="E100" s="41"/>
      <c r="F100" s="42"/>
      <c r="G100" s="43"/>
      <c r="H100" s="43"/>
      <c r="I100" s="107">
        <f t="shared" si="4"/>
        <v>0</v>
      </c>
      <c r="J100" s="127"/>
      <c r="K100" s="127"/>
      <c r="L100" s="127"/>
      <c r="M100" s="127"/>
      <c r="N100" s="127"/>
      <c r="O100" s="127"/>
    </row>
    <row r="101" spans="1:15" ht="24" customHeight="1" x14ac:dyDescent="0.3">
      <c r="A101" s="157"/>
      <c r="B101" s="157"/>
      <c r="C101" s="157"/>
      <c r="D101" s="157"/>
      <c r="E101" s="41"/>
      <c r="F101" s="42"/>
      <c r="G101" s="43"/>
      <c r="H101" s="43"/>
      <c r="I101" s="107">
        <f t="shared" si="4"/>
        <v>0</v>
      </c>
      <c r="J101" s="127"/>
      <c r="K101" s="127"/>
      <c r="L101" s="127"/>
      <c r="M101" s="127"/>
      <c r="N101" s="127"/>
      <c r="O101" s="127"/>
    </row>
    <row r="102" spans="1:15" ht="24" customHeight="1" x14ac:dyDescent="0.3">
      <c r="A102" s="157"/>
      <c r="B102" s="157"/>
      <c r="C102" s="157"/>
      <c r="D102" s="157"/>
      <c r="E102" s="41"/>
      <c r="F102" s="42"/>
      <c r="G102" s="43"/>
      <c r="H102" s="43"/>
      <c r="I102" s="107">
        <f t="shared" si="4"/>
        <v>0</v>
      </c>
      <c r="J102" s="127"/>
      <c r="K102" s="127"/>
      <c r="L102" s="127"/>
      <c r="M102" s="127"/>
      <c r="N102" s="127"/>
      <c r="O102" s="127"/>
    </row>
    <row r="103" spans="1:15" ht="24" customHeight="1" x14ac:dyDescent="0.3">
      <c r="A103" s="157"/>
      <c r="B103" s="157"/>
      <c r="C103" s="157"/>
      <c r="D103" s="157"/>
      <c r="E103" s="41"/>
      <c r="F103" s="42"/>
      <c r="G103" s="43"/>
      <c r="H103" s="43"/>
      <c r="I103" s="107">
        <f t="shared" si="4"/>
        <v>0</v>
      </c>
      <c r="J103" s="127"/>
      <c r="K103" s="127"/>
      <c r="L103" s="127"/>
      <c r="M103" s="127"/>
      <c r="N103" s="127"/>
      <c r="O103" s="127"/>
    </row>
    <row r="104" spans="1:15" ht="24" customHeight="1" x14ac:dyDescent="0.3">
      <c r="A104" s="157"/>
      <c r="B104" s="157"/>
      <c r="C104" s="157"/>
      <c r="D104" s="157"/>
      <c r="E104" s="41"/>
      <c r="F104" s="42"/>
      <c r="G104" s="43"/>
      <c r="H104" s="43"/>
      <c r="I104" s="107">
        <f t="shared" si="4"/>
        <v>0</v>
      </c>
      <c r="J104" s="127"/>
      <c r="K104" s="127"/>
      <c r="L104" s="127"/>
      <c r="M104" s="127"/>
      <c r="N104" s="127"/>
      <c r="O104" s="127"/>
    </row>
    <row r="105" spans="1:15" ht="24" customHeight="1" x14ac:dyDescent="0.3">
      <c r="A105" s="157"/>
      <c r="B105" s="157"/>
      <c r="C105" s="157"/>
      <c r="D105" s="157"/>
      <c r="E105" s="41"/>
      <c r="F105" s="42"/>
      <c r="G105" s="43"/>
      <c r="H105" s="43"/>
      <c r="I105" s="107">
        <f t="shared" si="4"/>
        <v>0</v>
      </c>
      <c r="J105" s="127"/>
      <c r="K105" s="127"/>
      <c r="L105" s="127"/>
      <c r="M105" s="127"/>
      <c r="N105" s="127"/>
      <c r="O105" s="127"/>
    </row>
    <row r="106" spans="1:15" ht="24" customHeight="1" x14ac:dyDescent="0.3">
      <c r="A106" s="157"/>
      <c r="B106" s="157"/>
      <c r="C106" s="157"/>
      <c r="D106" s="157"/>
      <c r="E106" s="41"/>
      <c r="F106" s="42"/>
      <c r="G106" s="43"/>
      <c r="H106" s="43"/>
      <c r="I106" s="107">
        <f t="shared" si="4"/>
        <v>0</v>
      </c>
      <c r="J106" s="127"/>
      <c r="K106" s="127"/>
      <c r="L106" s="127"/>
      <c r="M106" s="127"/>
      <c r="N106" s="127"/>
      <c r="O106" s="127"/>
    </row>
    <row r="107" spans="1:15" ht="24" customHeight="1" x14ac:dyDescent="0.3">
      <c r="A107" s="157"/>
      <c r="B107" s="157"/>
      <c r="C107" s="157"/>
      <c r="D107" s="157"/>
      <c r="E107" s="41"/>
      <c r="F107" s="42"/>
      <c r="G107" s="43"/>
      <c r="H107" s="43"/>
      <c r="I107" s="107">
        <f>G107-F107-H107</f>
        <v>0</v>
      </c>
      <c r="J107" s="127"/>
      <c r="K107" s="127"/>
      <c r="L107" s="127"/>
      <c r="M107" s="127"/>
      <c r="N107" s="127"/>
      <c r="O107" s="127"/>
    </row>
    <row r="108" spans="1:15" ht="24" customHeight="1" x14ac:dyDescent="0.3">
      <c r="A108" s="157"/>
      <c r="B108" s="157"/>
      <c r="C108" s="157"/>
      <c r="D108" s="157"/>
      <c r="E108" s="41"/>
      <c r="F108" s="42"/>
      <c r="G108" s="43"/>
      <c r="H108" s="43"/>
      <c r="I108" s="107">
        <f>G108-F108-H108</f>
        <v>0</v>
      </c>
      <c r="J108" s="127"/>
      <c r="K108" s="127"/>
      <c r="L108" s="127"/>
      <c r="M108" s="127"/>
      <c r="N108" s="127"/>
      <c r="O108" s="127"/>
    </row>
    <row r="109" spans="1:15" ht="24" customHeight="1" x14ac:dyDescent="0.3">
      <c r="A109" s="157"/>
      <c r="B109" s="157"/>
      <c r="C109" s="157"/>
      <c r="D109" s="157"/>
      <c r="E109" s="41"/>
      <c r="F109" s="42"/>
      <c r="G109" s="43"/>
      <c r="H109" s="43"/>
      <c r="I109" s="107">
        <f>G109-F109-H109</f>
        <v>0</v>
      </c>
      <c r="J109" s="127"/>
      <c r="K109" s="127"/>
      <c r="L109" s="127"/>
      <c r="M109" s="127"/>
      <c r="N109" s="127"/>
      <c r="O109" s="127"/>
    </row>
    <row r="110" spans="1:15" ht="24" customHeight="1" x14ac:dyDescent="0.3">
      <c r="A110" s="129" t="s">
        <v>41</v>
      </c>
      <c r="B110" s="130"/>
      <c r="C110" s="130"/>
      <c r="D110" s="130"/>
      <c r="E110" s="130"/>
      <c r="F110" s="130"/>
      <c r="G110" s="130"/>
      <c r="H110" s="130"/>
      <c r="I110" s="108">
        <f>SUM(I79:I109)</f>
        <v>0</v>
      </c>
      <c r="J110" s="127"/>
      <c r="K110" s="127"/>
      <c r="L110" s="127"/>
      <c r="M110" s="127"/>
      <c r="N110" s="127"/>
      <c r="O110" s="127"/>
    </row>
    <row r="111" spans="1:15" ht="12.6" customHeight="1" x14ac:dyDescent="0.3">
      <c r="A111" s="10"/>
      <c r="B111" s="10"/>
      <c r="C111" s="10"/>
      <c r="D111" s="10"/>
      <c r="E111" s="10"/>
      <c r="F111" s="10"/>
      <c r="G111" s="10"/>
      <c r="H111" s="109"/>
      <c r="I111" s="10"/>
      <c r="J111" s="10"/>
      <c r="K111" s="10"/>
      <c r="L111" s="10"/>
      <c r="M111" s="10"/>
      <c r="N111" s="10"/>
      <c r="O111" s="10"/>
    </row>
    <row r="112" spans="1:15" ht="28.95" customHeight="1" x14ac:dyDescent="0.3">
      <c r="A112" s="122" t="s">
        <v>143</v>
      </c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</row>
    <row r="113" spans="1:15" ht="9" customHeight="1" x14ac:dyDescent="0.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ht="17.399999999999999" customHeight="1" x14ac:dyDescent="0.3">
      <c r="A114" s="122" t="s">
        <v>141</v>
      </c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</row>
    <row r="115" spans="1:15" ht="24" customHeight="1" thickBot="1" x14ac:dyDescent="0.35">
      <c r="A115" s="10"/>
      <c r="B115" s="110"/>
      <c r="C115" s="110"/>
      <c r="D115" s="110"/>
      <c r="E115" s="110"/>
      <c r="F115" s="110"/>
      <c r="G115" s="110"/>
      <c r="H115" s="110"/>
      <c r="I115" s="111"/>
      <c r="J115" s="10"/>
      <c r="K115" s="10"/>
      <c r="L115" s="10"/>
      <c r="M115" s="10"/>
      <c r="N115" s="10"/>
      <c r="O115" s="10"/>
    </row>
    <row r="116" spans="1:15" s="44" customFormat="1" ht="24" customHeight="1" x14ac:dyDescent="0.3">
      <c r="A116" s="151" t="s">
        <v>42</v>
      </c>
      <c r="B116" s="152"/>
      <c r="C116" s="152"/>
      <c r="D116" s="152"/>
      <c r="E116" s="152"/>
      <c r="F116" s="152"/>
      <c r="G116" s="153"/>
      <c r="H116" s="112"/>
      <c r="I116" s="151" t="s">
        <v>43</v>
      </c>
      <c r="J116" s="152"/>
      <c r="K116" s="152"/>
      <c r="L116" s="152"/>
      <c r="M116" s="152"/>
      <c r="N116" s="152"/>
      <c r="O116" s="153"/>
    </row>
    <row r="117" spans="1:15" ht="39" customHeight="1" x14ac:dyDescent="0.3">
      <c r="A117" s="124" t="s">
        <v>44</v>
      </c>
      <c r="B117" s="144"/>
      <c r="C117" s="144"/>
      <c r="D117" s="144"/>
      <c r="E117" s="144"/>
      <c r="F117" s="140"/>
      <c r="G117" s="141"/>
      <c r="H117" s="113"/>
      <c r="I117" s="124" t="s">
        <v>45</v>
      </c>
      <c r="J117" s="125"/>
      <c r="K117" s="125"/>
      <c r="L117" s="125"/>
      <c r="M117" s="126"/>
      <c r="N117" s="127"/>
      <c r="O117" s="128"/>
    </row>
    <row r="118" spans="1:15" ht="33" customHeight="1" x14ac:dyDescent="0.3">
      <c r="A118" s="124"/>
      <c r="B118" s="144"/>
      <c r="C118" s="144"/>
      <c r="D118" s="144"/>
      <c r="E118" s="144"/>
      <c r="F118" s="140"/>
      <c r="G118" s="141"/>
      <c r="H118" s="113"/>
      <c r="I118" s="136" t="s">
        <v>46</v>
      </c>
      <c r="J118" s="137"/>
      <c r="K118" s="137"/>
      <c r="L118" s="137"/>
      <c r="M118" s="140"/>
      <c r="N118" s="140"/>
      <c r="O118" s="141"/>
    </row>
    <row r="119" spans="1:15" ht="33" customHeight="1" x14ac:dyDescent="0.3">
      <c r="A119" s="136" t="s">
        <v>47</v>
      </c>
      <c r="B119" s="137"/>
      <c r="C119" s="137"/>
      <c r="D119" s="137"/>
      <c r="E119" s="137"/>
      <c r="F119" s="140"/>
      <c r="G119" s="141"/>
      <c r="H119" s="113"/>
      <c r="I119" s="124" t="s">
        <v>48</v>
      </c>
      <c r="J119" s="144"/>
      <c r="K119" s="144"/>
      <c r="L119" s="144"/>
      <c r="M119" s="145"/>
      <c r="N119" s="145"/>
      <c r="O119" s="146"/>
    </row>
    <row r="120" spans="1:15" ht="33" customHeight="1" thickBot="1" x14ac:dyDescent="0.35">
      <c r="A120" s="138"/>
      <c r="B120" s="139"/>
      <c r="C120" s="139"/>
      <c r="D120" s="139"/>
      <c r="E120" s="139"/>
      <c r="F120" s="142"/>
      <c r="G120" s="143"/>
      <c r="H120" s="114" t="s">
        <v>26</v>
      </c>
      <c r="I120" s="147" t="s">
        <v>49</v>
      </c>
      <c r="J120" s="148"/>
      <c r="K120" s="148"/>
      <c r="L120" s="148"/>
      <c r="M120" s="149"/>
      <c r="N120" s="149"/>
      <c r="O120" s="150"/>
    </row>
    <row r="121" spans="1:15" ht="14.25" customHeight="1" x14ac:dyDescent="0.3">
      <c r="A121" s="105"/>
      <c r="B121" s="105"/>
      <c r="C121" s="105"/>
      <c r="D121" s="105"/>
      <c r="E121" s="105"/>
      <c r="F121" s="115"/>
      <c r="G121" s="115"/>
      <c r="H121" s="114"/>
      <c r="I121" s="105"/>
      <c r="J121" s="105"/>
      <c r="K121" s="105"/>
      <c r="L121" s="105"/>
      <c r="M121" s="105"/>
      <c r="N121" s="116"/>
      <c r="O121" s="116"/>
    </row>
    <row r="122" spans="1:15" x14ac:dyDescent="0.3">
      <c r="A122" s="81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16"/>
    </row>
    <row r="123" spans="1:15" x14ac:dyDescent="0.3">
      <c r="A123" s="105"/>
      <c r="B123" s="105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"/>
    </row>
    <row r="124" spans="1:15" x14ac:dyDescent="0.3">
      <c r="A124" s="105"/>
      <c r="B124" s="105"/>
      <c r="C124" s="105"/>
      <c r="D124" s="105"/>
      <c r="E124" s="105"/>
      <c r="F124" s="10"/>
      <c r="G124" s="110"/>
      <c r="H124" s="110"/>
      <c r="I124" s="110"/>
      <c r="J124" s="110"/>
      <c r="K124" s="10"/>
      <c r="L124" s="10"/>
      <c r="M124" s="10"/>
      <c r="N124" s="10"/>
      <c r="O124" s="10"/>
    </row>
    <row r="125" spans="1:15" ht="13.95" customHeight="1" x14ac:dyDescent="0.3">
      <c r="A125" s="105"/>
      <c r="B125" s="105"/>
      <c r="C125" s="105"/>
      <c r="D125" s="105"/>
      <c r="E125" s="105"/>
      <c r="F125" s="10"/>
      <c r="G125" s="110"/>
      <c r="H125" s="110"/>
      <c r="I125" s="110"/>
      <c r="J125" s="110"/>
      <c r="K125" s="10"/>
      <c r="L125" s="10"/>
      <c r="M125" s="10"/>
      <c r="N125" s="10"/>
      <c r="O125" s="10"/>
    </row>
    <row r="126" spans="1:15" ht="13.95" hidden="1" customHeight="1" x14ac:dyDescent="0.3"/>
    <row r="127" spans="1:15" ht="13.95" hidden="1" customHeight="1" x14ac:dyDescent="0.3">
      <c r="A127" s="45"/>
      <c r="B127" s="46"/>
      <c r="C127" s="46"/>
      <c r="D127" s="46"/>
    </row>
    <row r="128" spans="1:15" hidden="1" x14ac:dyDescent="0.3">
      <c r="A128" s="46" t="s">
        <v>50</v>
      </c>
      <c r="B128" s="46"/>
      <c r="C128" s="46"/>
      <c r="D128" s="46"/>
    </row>
    <row r="129" spans="1:12" hidden="1" x14ac:dyDescent="0.3">
      <c r="A129" s="46" t="s">
        <v>51</v>
      </c>
      <c r="B129" s="46"/>
      <c r="C129" s="46"/>
      <c r="D129" s="46"/>
    </row>
    <row r="130" spans="1:12" hidden="1" x14ac:dyDescent="0.3">
      <c r="A130" s="46" t="s">
        <v>52</v>
      </c>
      <c r="B130" s="46"/>
      <c r="C130" s="46"/>
      <c r="D130" s="46"/>
    </row>
    <row r="131" spans="1:12" hidden="1" x14ac:dyDescent="0.3">
      <c r="A131" s="46"/>
      <c r="B131" s="46"/>
      <c r="C131" s="46"/>
      <c r="D131" s="46"/>
    </row>
    <row r="132" spans="1:12" hidden="1" x14ac:dyDescent="0.3">
      <c r="A132" s="46"/>
      <c r="B132" s="46"/>
      <c r="C132" s="46"/>
      <c r="D132" s="46"/>
    </row>
    <row r="133" spans="1:12" hidden="1" x14ac:dyDescent="0.3">
      <c r="A133" s="46"/>
      <c r="B133" s="46"/>
      <c r="C133" s="46"/>
      <c r="D133" s="46"/>
    </row>
    <row r="134" spans="1:12" hidden="1" x14ac:dyDescent="0.3">
      <c r="A134" s="45" t="s">
        <v>53</v>
      </c>
      <c r="B134" s="46"/>
      <c r="C134" s="46"/>
      <c r="D134" s="46"/>
    </row>
    <row r="135" spans="1:12" hidden="1" x14ac:dyDescent="0.3">
      <c r="A135" s="46" t="s">
        <v>2</v>
      </c>
      <c r="B135" s="46"/>
      <c r="C135" s="46"/>
      <c r="D135" s="46"/>
      <c r="E135" s="47" t="s">
        <v>54</v>
      </c>
      <c r="H135" s="48"/>
    </row>
    <row r="136" spans="1:12" hidden="1" x14ac:dyDescent="0.3">
      <c r="A136" s="46" t="s">
        <v>55</v>
      </c>
      <c r="B136" s="46"/>
      <c r="C136" s="46"/>
      <c r="D136" s="46"/>
      <c r="E136" s="47" t="s">
        <v>56</v>
      </c>
      <c r="H136" s="48"/>
      <c r="J136" s="48"/>
    </row>
    <row r="137" spans="1:12" hidden="1" x14ac:dyDescent="0.3">
      <c r="A137" s="46" t="s">
        <v>57</v>
      </c>
      <c r="B137" s="46"/>
      <c r="C137" s="46"/>
      <c r="D137" s="46"/>
      <c r="E137" s="47" t="s">
        <v>58</v>
      </c>
    </row>
    <row r="138" spans="1:12" hidden="1" x14ac:dyDescent="0.3">
      <c r="A138" s="46" t="s">
        <v>59</v>
      </c>
      <c r="B138" s="46"/>
      <c r="C138" s="46"/>
      <c r="D138" s="46"/>
      <c r="E138" s="47" t="s">
        <v>60</v>
      </c>
    </row>
    <row r="139" spans="1:12" hidden="1" x14ac:dyDescent="0.3">
      <c r="A139" s="46" t="s">
        <v>61</v>
      </c>
      <c r="B139" s="46"/>
      <c r="C139" s="46"/>
      <c r="D139" s="46"/>
      <c r="E139" s="47" t="s">
        <v>60</v>
      </c>
    </row>
    <row r="140" spans="1:12" hidden="1" x14ac:dyDescent="0.3">
      <c r="A140" s="46"/>
      <c r="B140" s="46"/>
      <c r="C140" s="46"/>
      <c r="D140" s="46"/>
    </row>
    <row r="141" spans="1:12" hidden="1" x14ac:dyDescent="0.3">
      <c r="A141" s="45" t="s">
        <v>53</v>
      </c>
      <c r="B141" s="46"/>
      <c r="C141" s="46"/>
      <c r="D141" s="46"/>
    </row>
    <row r="142" spans="1:12" hidden="1" x14ac:dyDescent="0.3">
      <c r="A142" s="46" t="s">
        <v>62</v>
      </c>
      <c r="B142" s="46"/>
      <c r="C142" s="46"/>
      <c r="D142" s="46"/>
      <c r="G142" s="49">
        <f>MONTH(DATEVALUE(G11&amp;" 1"))</f>
        <v>1</v>
      </c>
    </row>
    <row r="143" spans="1:12" hidden="1" x14ac:dyDescent="0.3">
      <c r="A143" s="46" t="s">
        <v>63</v>
      </c>
      <c r="B143" s="46"/>
      <c r="C143" s="46"/>
      <c r="D143" s="46"/>
    </row>
    <row r="144" spans="1:12" hidden="1" x14ac:dyDescent="0.3">
      <c r="A144" s="46" t="s">
        <v>64</v>
      </c>
      <c r="B144" s="46"/>
      <c r="C144" s="46"/>
      <c r="D144" s="46"/>
      <c r="G144" s="133" t="s">
        <v>65</v>
      </c>
      <c r="H144" s="134"/>
      <c r="I144" s="134"/>
      <c r="J144" s="134"/>
      <c r="K144" s="135"/>
      <c r="L144" s="53">
        <f>DATE($G$13,1,1)</f>
        <v>45292</v>
      </c>
    </row>
    <row r="145" spans="1:12" hidden="1" x14ac:dyDescent="0.3">
      <c r="A145" s="46" t="s">
        <v>66</v>
      </c>
      <c r="B145" s="46"/>
      <c r="C145" s="46"/>
      <c r="D145" s="46"/>
      <c r="G145" s="133" t="s">
        <v>67</v>
      </c>
      <c r="H145" s="134"/>
      <c r="I145" s="134"/>
      <c r="J145" s="134"/>
      <c r="K145" s="135"/>
      <c r="L145" s="53">
        <f>DATE($G$13,1,6)</f>
        <v>45297</v>
      </c>
    </row>
    <row r="146" spans="1:12" hidden="1" x14ac:dyDescent="0.3">
      <c r="A146" s="46" t="s">
        <v>68</v>
      </c>
      <c r="B146" s="46"/>
      <c r="C146" s="46"/>
      <c r="D146" s="46"/>
      <c r="G146" s="50" t="s">
        <v>69</v>
      </c>
      <c r="H146" s="51"/>
      <c r="I146" s="51"/>
      <c r="J146" s="51"/>
      <c r="K146" s="52"/>
      <c r="L146" s="53">
        <f>L147-3</f>
        <v>45380</v>
      </c>
    </row>
    <row r="147" spans="1:12" hidden="1" x14ac:dyDescent="0.3">
      <c r="A147" s="46" t="s">
        <v>70</v>
      </c>
      <c r="B147" s="46"/>
      <c r="C147" s="46"/>
      <c r="D147" s="46"/>
      <c r="G147" s="50" t="s">
        <v>71</v>
      </c>
      <c r="H147" s="51"/>
      <c r="I147" s="51"/>
      <c r="J147" s="51"/>
      <c r="K147" s="52"/>
      <c r="L147" s="53">
        <f>DOLLAR(("4/"&amp;G13)/7+MOD(19*MOD($G$13,19)-7,30)*14%,)*7-5</f>
        <v>45383</v>
      </c>
    </row>
    <row r="148" spans="1:12" hidden="1" x14ac:dyDescent="0.3">
      <c r="A148" s="46" t="s">
        <v>72</v>
      </c>
      <c r="B148" s="46"/>
      <c r="C148" s="46"/>
      <c r="D148" s="46"/>
      <c r="G148" s="50" t="s">
        <v>73</v>
      </c>
      <c r="H148" s="51"/>
      <c r="I148" s="51"/>
      <c r="J148" s="51"/>
      <c r="K148" s="52"/>
      <c r="L148" s="53">
        <f>DATE($G$13,5,1)</f>
        <v>45413</v>
      </c>
    </row>
    <row r="149" spans="1:12" hidden="1" x14ac:dyDescent="0.3">
      <c r="A149" s="46" t="s">
        <v>74</v>
      </c>
      <c r="B149" s="46"/>
      <c r="C149" s="46"/>
      <c r="D149" s="46"/>
      <c r="G149" s="50" t="s">
        <v>75</v>
      </c>
      <c r="H149" s="51"/>
      <c r="I149" s="51"/>
      <c r="J149" s="51"/>
      <c r="K149" s="52"/>
      <c r="L149" s="53">
        <f>DATE($G$13,5,8)</f>
        <v>45420</v>
      </c>
    </row>
    <row r="150" spans="1:12" hidden="1" x14ac:dyDescent="0.3">
      <c r="A150" s="46" t="s">
        <v>76</v>
      </c>
      <c r="B150" s="46"/>
      <c r="C150" s="46"/>
      <c r="D150" s="46"/>
      <c r="G150" s="50" t="s">
        <v>77</v>
      </c>
      <c r="H150" s="51"/>
      <c r="I150" s="51"/>
      <c r="J150" s="51"/>
      <c r="K150" s="52"/>
      <c r="L150" s="53">
        <f>DATE($G$13,7,5)</f>
        <v>45478</v>
      </c>
    </row>
    <row r="151" spans="1:12" hidden="1" x14ac:dyDescent="0.3">
      <c r="A151" s="46" t="s">
        <v>78</v>
      </c>
      <c r="B151" s="46"/>
      <c r="C151" s="46"/>
      <c r="D151" s="46"/>
      <c r="G151" s="50" t="s">
        <v>79</v>
      </c>
      <c r="H151" s="51"/>
      <c r="I151" s="51"/>
      <c r="J151" s="51"/>
      <c r="K151" s="52"/>
      <c r="L151" s="53">
        <f>DATE($G$13,8,29)</f>
        <v>45533</v>
      </c>
    </row>
    <row r="152" spans="1:12" hidden="1" x14ac:dyDescent="0.3">
      <c r="A152" s="46" t="s">
        <v>10</v>
      </c>
      <c r="B152" s="46"/>
      <c r="C152" s="46"/>
      <c r="D152" s="46"/>
      <c r="G152" s="50" t="s">
        <v>80</v>
      </c>
      <c r="H152" s="51"/>
      <c r="I152" s="51"/>
      <c r="J152" s="51"/>
      <c r="K152" s="52"/>
      <c r="L152" s="53"/>
    </row>
    <row r="153" spans="1:12" hidden="1" x14ac:dyDescent="0.3">
      <c r="A153" s="46" t="s">
        <v>81</v>
      </c>
      <c r="B153" s="46"/>
      <c r="C153" s="46"/>
      <c r="D153" s="46"/>
      <c r="G153" s="50" t="s">
        <v>82</v>
      </c>
      <c r="H153" s="51"/>
      <c r="I153" s="51"/>
      <c r="J153" s="51"/>
      <c r="K153" s="52"/>
      <c r="L153" s="53">
        <f>DATE($G$13,9,15)</f>
        <v>45550</v>
      </c>
    </row>
    <row r="154" spans="1:12" hidden="1" x14ac:dyDescent="0.3">
      <c r="A154" s="46"/>
      <c r="B154" s="46"/>
      <c r="C154" s="46"/>
      <c r="D154" s="46"/>
      <c r="G154" s="50" t="s">
        <v>83</v>
      </c>
      <c r="H154" s="51"/>
      <c r="I154" s="51"/>
      <c r="J154" s="51"/>
      <c r="K154" s="52"/>
      <c r="L154" s="53">
        <f>DATE($G$13,11,1)</f>
        <v>45597</v>
      </c>
    </row>
    <row r="155" spans="1:12" hidden="1" x14ac:dyDescent="0.3">
      <c r="A155" s="45" t="s">
        <v>53</v>
      </c>
      <c r="B155" s="46"/>
      <c r="C155" s="46"/>
      <c r="D155" s="46"/>
      <c r="G155" s="50" t="s">
        <v>84</v>
      </c>
      <c r="H155" s="51"/>
      <c r="I155" s="51"/>
      <c r="J155" s="51"/>
      <c r="K155" s="52"/>
      <c r="L155" s="53">
        <f>DATE($G$13,11,17)</f>
        <v>45613</v>
      </c>
    </row>
    <row r="156" spans="1:12" hidden="1" x14ac:dyDescent="0.3">
      <c r="A156" s="46">
        <v>2024</v>
      </c>
      <c r="B156" s="46"/>
      <c r="C156" s="46"/>
      <c r="D156" s="46"/>
      <c r="G156" s="50" t="s">
        <v>85</v>
      </c>
      <c r="H156" s="51"/>
      <c r="I156" s="51"/>
      <c r="J156" s="51"/>
      <c r="K156" s="52"/>
      <c r="L156" s="53">
        <f>DATE($G$13,12,24)</f>
        <v>45650</v>
      </c>
    </row>
    <row r="157" spans="1:12" hidden="1" x14ac:dyDescent="0.3">
      <c r="A157" s="46"/>
      <c r="B157" s="46"/>
      <c r="C157" s="46"/>
      <c r="D157" s="46"/>
      <c r="G157" s="50" t="s">
        <v>86</v>
      </c>
      <c r="H157" s="51"/>
      <c r="I157" s="51"/>
      <c r="J157" s="51"/>
      <c r="K157" s="52"/>
      <c r="L157" s="53">
        <f>DATE($G$13,12,25)</f>
        <v>45651</v>
      </c>
    </row>
    <row r="158" spans="1:12" ht="15" hidden="1" thickBot="1" x14ac:dyDescent="0.35">
      <c r="A158" s="46"/>
      <c r="B158" s="46"/>
      <c r="C158" s="46"/>
      <c r="D158" s="46"/>
      <c r="G158" s="54" t="s">
        <v>87</v>
      </c>
      <c r="H158" s="55"/>
      <c r="I158" s="55"/>
      <c r="J158" s="55"/>
      <c r="K158" s="56"/>
      <c r="L158" s="53">
        <f>DATE($G$13,12,26)</f>
        <v>45652</v>
      </c>
    </row>
    <row r="159" spans="1:12" hidden="1" x14ac:dyDescent="0.3">
      <c r="A159" s="46"/>
      <c r="B159" s="46"/>
      <c r="C159" s="46"/>
      <c r="D159" s="46"/>
    </row>
    <row r="160" spans="1:12" hidden="1" x14ac:dyDescent="0.3">
      <c r="A160" s="46"/>
      <c r="B160" s="46"/>
      <c r="C160" s="46"/>
      <c r="D160" s="46"/>
    </row>
    <row r="161" spans="1:10" hidden="1" x14ac:dyDescent="0.3">
      <c r="A161" s="46"/>
      <c r="B161" s="46"/>
      <c r="C161" s="46"/>
      <c r="D161" s="46"/>
    </row>
    <row r="162" spans="1:10" hidden="1" x14ac:dyDescent="0.3">
      <c r="A162" s="46"/>
      <c r="B162" s="46"/>
      <c r="C162" s="46"/>
      <c r="D162" s="46"/>
    </row>
    <row r="163" spans="1:10" ht="15" hidden="1" thickBot="1" x14ac:dyDescent="0.35">
      <c r="A163" s="46" t="s">
        <v>88</v>
      </c>
      <c r="B163" s="46"/>
      <c r="C163" s="46"/>
      <c r="D163" s="57" t="e">
        <f>VLOOKUP(G11,A182:G194,(VLOOKUP(G13,A197:B203,2,0)),0)</f>
        <v>#N/A</v>
      </c>
    </row>
    <row r="164" spans="1:10" hidden="1" x14ac:dyDescent="0.3">
      <c r="A164" s="46"/>
      <c r="B164" s="46"/>
      <c r="C164" s="46"/>
      <c r="D164" s="58"/>
    </row>
    <row r="165" spans="1:10" ht="15" hidden="1" thickBot="1" x14ac:dyDescent="0.35">
      <c r="A165" s="46" t="s">
        <v>89</v>
      </c>
      <c r="B165" s="46"/>
      <c r="C165" s="46"/>
      <c r="D165" s="57" t="e">
        <f>VLOOKUP(G11,A207:C219,(VLOOKUP(G13,A223:B230,2,0)),0)</f>
        <v>#N/A</v>
      </c>
    </row>
    <row r="166" spans="1:10" hidden="1" x14ac:dyDescent="0.3">
      <c r="A166" s="46"/>
      <c r="B166" s="46"/>
      <c r="C166" s="46"/>
      <c r="D166" s="46"/>
    </row>
    <row r="167" spans="1:10" hidden="1" x14ac:dyDescent="0.3">
      <c r="A167" s="46"/>
      <c r="B167" s="46">
        <v>2018</v>
      </c>
      <c r="C167" s="46">
        <v>2019</v>
      </c>
      <c r="D167" s="46">
        <v>2020</v>
      </c>
      <c r="E167" s="59">
        <v>2021</v>
      </c>
      <c r="F167" s="59">
        <v>2022</v>
      </c>
      <c r="G167" s="46">
        <v>2023</v>
      </c>
      <c r="H167" s="59"/>
      <c r="I167" s="59"/>
      <c r="J167" s="34"/>
    </row>
    <row r="168" spans="1:10" hidden="1" x14ac:dyDescent="0.3">
      <c r="A168" s="46" t="s">
        <v>62</v>
      </c>
      <c r="B168" s="58" t="s">
        <v>90</v>
      </c>
      <c r="C168" s="58" t="s">
        <v>91</v>
      </c>
      <c r="D168" s="58" t="s">
        <v>92</v>
      </c>
      <c r="E168" s="58" t="s">
        <v>93</v>
      </c>
      <c r="F168" s="58" t="s">
        <v>94</v>
      </c>
      <c r="G168" s="58" t="s">
        <v>95</v>
      </c>
      <c r="H168" s="46"/>
      <c r="I168" s="46"/>
    </row>
    <row r="169" spans="1:10" hidden="1" x14ac:dyDescent="0.3">
      <c r="A169" s="46" t="s">
        <v>63</v>
      </c>
      <c r="B169" s="58" t="s">
        <v>96</v>
      </c>
      <c r="C169" s="58" t="s">
        <v>93</v>
      </c>
      <c r="D169" s="58" t="s">
        <v>94</v>
      </c>
      <c r="E169" s="58" t="s">
        <v>97</v>
      </c>
      <c r="F169" s="58" t="s">
        <v>98</v>
      </c>
      <c r="G169" s="58" t="s">
        <v>92</v>
      </c>
      <c r="H169" s="46"/>
      <c r="I169" s="46"/>
    </row>
    <row r="170" spans="1:10" hidden="1" x14ac:dyDescent="0.3">
      <c r="A170" s="46" t="s">
        <v>64</v>
      </c>
      <c r="B170" s="58" t="s">
        <v>96</v>
      </c>
      <c r="C170" s="58" t="s">
        <v>93</v>
      </c>
      <c r="D170" s="58" t="s">
        <v>95</v>
      </c>
      <c r="E170" s="58" t="s">
        <v>97</v>
      </c>
      <c r="F170" s="58" t="s">
        <v>98</v>
      </c>
      <c r="G170" s="58" t="s">
        <v>92</v>
      </c>
      <c r="H170" s="46"/>
      <c r="I170" s="46"/>
    </row>
    <row r="171" spans="1:10" hidden="1" x14ac:dyDescent="0.3">
      <c r="A171" s="46" t="s">
        <v>66</v>
      </c>
      <c r="B171" s="58" t="s">
        <v>99</v>
      </c>
      <c r="C171" s="58" t="s">
        <v>97</v>
      </c>
      <c r="D171" s="58" t="s">
        <v>92</v>
      </c>
      <c r="E171" s="58" t="s">
        <v>100</v>
      </c>
      <c r="F171" s="58" t="s">
        <v>93</v>
      </c>
      <c r="G171" s="58" t="s">
        <v>94</v>
      </c>
      <c r="H171" s="46"/>
      <c r="I171" s="46"/>
    </row>
    <row r="172" spans="1:10" hidden="1" x14ac:dyDescent="0.3">
      <c r="A172" s="46" t="s">
        <v>68</v>
      </c>
      <c r="B172" s="58" t="s">
        <v>91</v>
      </c>
      <c r="C172" s="58" t="s">
        <v>92</v>
      </c>
      <c r="D172" s="58" t="s">
        <v>93</v>
      </c>
      <c r="E172" s="58" t="s">
        <v>94</v>
      </c>
      <c r="F172" s="58" t="s">
        <v>95</v>
      </c>
      <c r="G172" s="58" t="s">
        <v>97</v>
      </c>
      <c r="H172" s="46"/>
      <c r="I172" s="46"/>
    </row>
    <row r="173" spans="1:10" hidden="1" x14ac:dyDescent="0.3">
      <c r="A173" s="46" t="s">
        <v>70</v>
      </c>
      <c r="B173" s="58" t="s">
        <v>101</v>
      </c>
      <c r="C173" s="58" t="s">
        <v>94</v>
      </c>
      <c r="D173" s="58" t="s">
        <v>97</v>
      </c>
      <c r="E173" s="58" t="s">
        <v>98</v>
      </c>
      <c r="F173" s="58" t="s">
        <v>92</v>
      </c>
      <c r="G173" s="58" t="s">
        <v>100</v>
      </c>
      <c r="H173" s="46"/>
      <c r="I173" s="46"/>
    </row>
    <row r="174" spans="1:10" hidden="1" x14ac:dyDescent="0.3">
      <c r="A174" s="46" t="s">
        <v>72</v>
      </c>
      <c r="B174" s="58" t="s">
        <v>99</v>
      </c>
      <c r="C174" s="58" t="s">
        <v>97</v>
      </c>
      <c r="D174" s="58" t="s">
        <v>92</v>
      </c>
      <c r="E174" s="58" t="s">
        <v>100</v>
      </c>
      <c r="F174" s="58" t="s">
        <v>93</v>
      </c>
      <c r="G174" s="58" t="s">
        <v>94</v>
      </c>
      <c r="H174" s="46"/>
      <c r="I174" s="46"/>
    </row>
    <row r="175" spans="1:10" hidden="1" x14ac:dyDescent="0.3">
      <c r="A175" s="46" t="s">
        <v>74</v>
      </c>
      <c r="B175" s="58" t="s">
        <v>102</v>
      </c>
      <c r="C175" s="58" t="s">
        <v>100</v>
      </c>
      <c r="D175" s="58" t="s">
        <v>94</v>
      </c>
      <c r="E175" s="58" t="s">
        <v>95</v>
      </c>
      <c r="F175" s="58" t="s">
        <v>97</v>
      </c>
      <c r="G175" s="58" t="s">
        <v>98</v>
      </c>
      <c r="H175" s="46"/>
      <c r="I175" s="46"/>
    </row>
    <row r="176" spans="1:10" hidden="1" x14ac:dyDescent="0.3">
      <c r="A176" s="46" t="s">
        <v>76</v>
      </c>
      <c r="B176" s="58" t="s">
        <v>103</v>
      </c>
      <c r="C176" s="58" t="s">
        <v>95</v>
      </c>
      <c r="D176" s="58" t="s">
        <v>98</v>
      </c>
      <c r="E176" s="58" t="s">
        <v>92</v>
      </c>
      <c r="F176" s="58" t="s">
        <v>100</v>
      </c>
      <c r="G176" s="58" t="s">
        <v>93</v>
      </c>
      <c r="H176" s="46"/>
      <c r="I176" s="46"/>
    </row>
    <row r="177" spans="1:10" hidden="1" x14ac:dyDescent="0.3">
      <c r="A177" s="46" t="s">
        <v>78</v>
      </c>
      <c r="B177" s="58" t="s">
        <v>90</v>
      </c>
      <c r="C177" s="58" t="s">
        <v>98</v>
      </c>
      <c r="D177" s="58" t="s">
        <v>100</v>
      </c>
      <c r="E177" s="58" t="s">
        <v>93</v>
      </c>
      <c r="F177" s="58" t="s">
        <v>94</v>
      </c>
      <c r="G177" s="58" t="s">
        <v>95</v>
      </c>
      <c r="H177" s="46"/>
      <c r="I177" s="46"/>
    </row>
    <row r="178" spans="1:10" hidden="1" x14ac:dyDescent="0.3">
      <c r="A178" s="46" t="s">
        <v>10</v>
      </c>
      <c r="B178" s="58" t="s">
        <v>96</v>
      </c>
      <c r="C178" s="58" t="s">
        <v>93</v>
      </c>
      <c r="D178" s="58" t="s">
        <v>95</v>
      </c>
      <c r="E178" s="58" t="s">
        <v>97</v>
      </c>
      <c r="F178" s="58" t="s">
        <v>98</v>
      </c>
      <c r="G178" s="58" t="s">
        <v>92</v>
      </c>
      <c r="H178" s="46"/>
      <c r="I178" s="46"/>
    </row>
    <row r="179" spans="1:10" hidden="1" x14ac:dyDescent="0.3">
      <c r="A179" s="46" t="s">
        <v>81</v>
      </c>
      <c r="B179" s="58" t="s">
        <v>103</v>
      </c>
      <c r="C179" s="58" t="s">
        <v>95</v>
      </c>
      <c r="D179" s="58" t="s">
        <v>98</v>
      </c>
      <c r="E179" s="58" t="s">
        <v>92</v>
      </c>
      <c r="F179" s="58" t="s">
        <v>100</v>
      </c>
      <c r="G179" s="58" t="s">
        <v>93</v>
      </c>
      <c r="H179" s="46"/>
      <c r="I179" s="46"/>
    </row>
    <row r="180" spans="1:10" hidden="1" x14ac:dyDescent="0.3">
      <c r="A180" s="46"/>
      <c r="B180" s="58"/>
      <c r="C180" s="58"/>
      <c r="D180" s="58"/>
      <c r="E180" s="58"/>
      <c r="F180" s="58"/>
      <c r="G180" s="58"/>
      <c r="H180" s="46"/>
      <c r="I180" s="46"/>
    </row>
    <row r="181" spans="1:10" hidden="1" x14ac:dyDescent="0.3">
      <c r="A181" s="46"/>
      <c r="B181" s="58">
        <v>2018</v>
      </c>
      <c r="C181" s="58">
        <v>2019</v>
      </c>
      <c r="D181" s="58">
        <v>2020</v>
      </c>
      <c r="E181" s="58">
        <v>2021</v>
      </c>
      <c r="F181" s="58">
        <v>2022</v>
      </c>
      <c r="G181" s="58">
        <v>2023</v>
      </c>
      <c r="H181" s="59"/>
      <c r="I181" s="59"/>
      <c r="J181" s="34"/>
    </row>
    <row r="182" spans="1:10" hidden="1" x14ac:dyDescent="0.3">
      <c r="A182" s="46" t="s">
        <v>53</v>
      </c>
      <c r="B182" s="58">
        <v>2</v>
      </c>
      <c r="C182" s="58">
        <v>3</v>
      </c>
      <c r="D182" s="58">
        <v>4</v>
      </c>
      <c r="E182" s="58">
        <v>5</v>
      </c>
      <c r="F182" s="58">
        <v>6</v>
      </c>
      <c r="G182" s="58">
        <v>7</v>
      </c>
      <c r="H182" s="59"/>
      <c r="I182" s="59"/>
      <c r="J182" s="34"/>
    </row>
    <row r="183" spans="1:10" hidden="1" x14ac:dyDescent="0.3">
      <c r="A183" s="46" t="s">
        <v>62</v>
      </c>
      <c r="B183" s="58">
        <v>1</v>
      </c>
      <c r="C183" s="58">
        <v>2</v>
      </c>
      <c r="D183" s="58">
        <v>3</v>
      </c>
      <c r="E183" s="58">
        <v>5</v>
      </c>
      <c r="F183" s="58">
        <v>6</v>
      </c>
      <c r="G183" s="58">
        <v>7</v>
      </c>
      <c r="H183" s="46"/>
      <c r="I183" s="46"/>
    </row>
    <row r="184" spans="1:10" hidden="1" x14ac:dyDescent="0.3">
      <c r="A184" s="46" t="s">
        <v>63</v>
      </c>
      <c r="B184" s="58">
        <v>4</v>
      </c>
      <c r="C184" s="58">
        <v>5</v>
      </c>
      <c r="D184" s="58">
        <v>6</v>
      </c>
      <c r="E184" s="58">
        <v>1</v>
      </c>
      <c r="F184" s="58">
        <v>2</v>
      </c>
      <c r="G184" s="58">
        <v>3</v>
      </c>
      <c r="H184" s="46"/>
      <c r="I184" s="46"/>
    </row>
    <row r="185" spans="1:10" hidden="1" x14ac:dyDescent="0.3">
      <c r="A185" s="46" t="s">
        <v>64</v>
      </c>
      <c r="B185" s="58">
        <v>4</v>
      </c>
      <c r="C185" s="58">
        <v>5</v>
      </c>
      <c r="D185" s="58">
        <v>7</v>
      </c>
      <c r="E185" s="58">
        <v>1</v>
      </c>
      <c r="F185" s="58">
        <v>2</v>
      </c>
      <c r="G185" s="58">
        <v>3</v>
      </c>
      <c r="H185" s="46"/>
      <c r="I185" s="46"/>
    </row>
    <row r="186" spans="1:10" hidden="1" x14ac:dyDescent="0.3">
      <c r="A186" s="46" t="s">
        <v>66</v>
      </c>
      <c r="B186" s="58">
        <v>7</v>
      </c>
      <c r="C186" s="58">
        <v>1</v>
      </c>
      <c r="D186" s="58">
        <v>3</v>
      </c>
      <c r="E186" s="58">
        <v>4</v>
      </c>
      <c r="F186" s="58">
        <v>5</v>
      </c>
      <c r="G186" s="58">
        <v>6</v>
      </c>
      <c r="H186" s="46"/>
      <c r="I186" s="46"/>
    </row>
    <row r="187" spans="1:10" hidden="1" x14ac:dyDescent="0.3">
      <c r="A187" s="46" t="s">
        <v>68</v>
      </c>
      <c r="B187" s="58">
        <v>2</v>
      </c>
      <c r="C187" s="58">
        <v>3</v>
      </c>
      <c r="D187" s="58">
        <v>5</v>
      </c>
      <c r="E187" s="58">
        <v>6</v>
      </c>
      <c r="F187" s="58">
        <v>7</v>
      </c>
      <c r="G187" s="58">
        <v>1</v>
      </c>
      <c r="H187" s="46"/>
      <c r="I187" s="46"/>
    </row>
    <row r="188" spans="1:10" hidden="1" x14ac:dyDescent="0.3">
      <c r="A188" s="46" t="s">
        <v>70</v>
      </c>
      <c r="B188" s="58">
        <v>5</v>
      </c>
      <c r="C188" s="58">
        <v>6</v>
      </c>
      <c r="D188" s="58">
        <v>1</v>
      </c>
      <c r="E188" s="58">
        <v>2</v>
      </c>
      <c r="F188" s="58">
        <v>3</v>
      </c>
      <c r="G188" s="58">
        <v>4</v>
      </c>
      <c r="H188" s="46"/>
      <c r="I188" s="46"/>
    </row>
    <row r="189" spans="1:10" hidden="1" x14ac:dyDescent="0.3">
      <c r="A189" s="46" t="s">
        <v>72</v>
      </c>
      <c r="B189" s="58">
        <v>7</v>
      </c>
      <c r="C189" s="58">
        <v>1</v>
      </c>
      <c r="D189" s="58">
        <v>3</v>
      </c>
      <c r="E189" s="58">
        <v>4</v>
      </c>
      <c r="F189" s="58">
        <v>5</v>
      </c>
      <c r="G189" s="58">
        <v>6</v>
      </c>
      <c r="H189" s="46"/>
      <c r="I189" s="46"/>
    </row>
    <row r="190" spans="1:10" hidden="1" x14ac:dyDescent="0.3">
      <c r="A190" s="46" t="s">
        <v>74</v>
      </c>
      <c r="B190" s="58">
        <v>3</v>
      </c>
      <c r="C190" s="58">
        <v>4</v>
      </c>
      <c r="D190" s="58">
        <v>6</v>
      </c>
      <c r="E190" s="58">
        <v>7</v>
      </c>
      <c r="F190" s="58">
        <v>1</v>
      </c>
      <c r="G190" s="58">
        <v>2</v>
      </c>
      <c r="H190" s="46"/>
      <c r="I190" s="46"/>
    </row>
    <row r="191" spans="1:10" hidden="1" x14ac:dyDescent="0.3">
      <c r="A191" s="46" t="s">
        <v>76</v>
      </c>
      <c r="B191" s="58">
        <v>6</v>
      </c>
      <c r="C191" s="58">
        <v>7</v>
      </c>
      <c r="D191" s="58">
        <v>2</v>
      </c>
      <c r="E191" s="58">
        <v>3</v>
      </c>
      <c r="F191" s="58">
        <v>4</v>
      </c>
      <c r="G191" s="58">
        <v>5</v>
      </c>
      <c r="H191" s="46"/>
      <c r="I191" s="46"/>
    </row>
    <row r="192" spans="1:10" hidden="1" x14ac:dyDescent="0.3">
      <c r="A192" s="46" t="s">
        <v>78</v>
      </c>
      <c r="B192" s="58">
        <v>1</v>
      </c>
      <c r="C192" s="58">
        <v>2</v>
      </c>
      <c r="D192" s="58">
        <v>4</v>
      </c>
      <c r="E192" s="58">
        <v>5</v>
      </c>
      <c r="F192" s="58">
        <v>6</v>
      </c>
      <c r="G192" s="58">
        <v>7</v>
      </c>
      <c r="H192" s="46"/>
      <c r="I192" s="46"/>
    </row>
    <row r="193" spans="1:11" hidden="1" x14ac:dyDescent="0.3">
      <c r="A193" s="46" t="s">
        <v>10</v>
      </c>
      <c r="B193" s="58">
        <v>4</v>
      </c>
      <c r="C193" s="58">
        <v>5</v>
      </c>
      <c r="D193" s="58">
        <v>7</v>
      </c>
      <c r="E193" s="58">
        <v>1</v>
      </c>
      <c r="F193" s="58">
        <v>2</v>
      </c>
      <c r="G193" s="58">
        <v>3</v>
      </c>
      <c r="H193" s="46"/>
      <c r="I193" s="46"/>
    </row>
    <row r="194" spans="1:11" hidden="1" x14ac:dyDescent="0.3">
      <c r="A194" s="46" t="s">
        <v>81</v>
      </c>
      <c r="B194" s="58">
        <v>6</v>
      </c>
      <c r="C194" s="58">
        <v>7</v>
      </c>
      <c r="D194" s="58">
        <v>2</v>
      </c>
      <c r="E194" s="58">
        <v>3</v>
      </c>
      <c r="F194" s="58">
        <v>4</v>
      </c>
      <c r="G194" s="58">
        <v>5</v>
      </c>
      <c r="H194" s="46"/>
      <c r="I194" s="46"/>
    </row>
    <row r="195" spans="1:11" hidden="1" x14ac:dyDescent="0.3">
      <c r="A195" s="46"/>
      <c r="B195" s="46"/>
      <c r="C195" s="46"/>
      <c r="D195" s="46"/>
      <c r="E195" s="46"/>
      <c r="F195" s="46"/>
      <c r="G195" s="46"/>
      <c r="H195" s="46"/>
      <c r="I195" s="46"/>
    </row>
    <row r="196" spans="1:11" hidden="1" x14ac:dyDescent="0.3">
      <c r="A196" s="45" t="s">
        <v>104</v>
      </c>
      <c r="B196" s="46"/>
      <c r="C196" s="46"/>
      <c r="D196" s="46"/>
    </row>
    <row r="197" spans="1:11" hidden="1" x14ac:dyDescent="0.3">
      <c r="A197" s="45" t="s">
        <v>53</v>
      </c>
      <c r="B197" s="46">
        <v>2</v>
      </c>
      <c r="C197" s="46"/>
      <c r="D197" s="46"/>
    </row>
    <row r="198" spans="1:11" hidden="1" x14ac:dyDescent="0.3">
      <c r="A198" s="46">
        <v>2018</v>
      </c>
      <c r="B198" s="46">
        <f>COLUMN(B181)</f>
        <v>2</v>
      </c>
      <c r="C198" s="46"/>
      <c r="D198" s="46"/>
    </row>
    <row r="199" spans="1:11" hidden="1" x14ac:dyDescent="0.3">
      <c r="A199" s="46">
        <v>2019</v>
      </c>
      <c r="B199" s="46">
        <f>COLUMN(C181)</f>
        <v>3</v>
      </c>
      <c r="C199" s="46"/>
      <c r="D199" s="46"/>
    </row>
    <row r="200" spans="1:11" hidden="1" x14ac:dyDescent="0.3">
      <c r="A200" s="46">
        <v>2020</v>
      </c>
      <c r="B200" s="46">
        <f>COLUMN(D181)</f>
        <v>4</v>
      </c>
      <c r="C200" s="46"/>
      <c r="D200" s="46"/>
    </row>
    <row r="201" spans="1:11" hidden="1" x14ac:dyDescent="0.3">
      <c r="A201" s="46">
        <v>2021</v>
      </c>
      <c r="B201" s="46">
        <f>COLUMN(E181)</f>
        <v>5</v>
      </c>
      <c r="C201" s="46"/>
      <c r="D201" s="46"/>
    </row>
    <row r="202" spans="1:11" hidden="1" x14ac:dyDescent="0.3">
      <c r="A202" s="60">
        <v>2022</v>
      </c>
      <c r="B202" s="46">
        <f>COLUMN(F181)</f>
        <v>6</v>
      </c>
      <c r="C202" s="46"/>
      <c r="D202" s="46"/>
    </row>
    <row r="203" spans="1:11" hidden="1" x14ac:dyDescent="0.3">
      <c r="A203" s="46">
        <v>2023</v>
      </c>
      <c r="B203" s="46">
        <f>COLUMN(G181)</f>
        <v>7</v>
      </c>
      <c r="C203" s="46"/>
      <c r="D203" s="46"/>
    </row>
    <row r="204" spans="1:11" hidden="1" x14ac:dyDescent="0.3">
      <c r="A204" s="46"/>
      <c r="B204" s="46"/>
      <c r="C204" s="46"/>
      <c r="D204" s="46"/>
    </row>
    <row r="205" spans="1:11" hidden="1" x14ac:dyDescent="0.3">
      <c r="A205" s="45" t="s">
        <v>89</v>
      </c>
      <c r="B205" s="46"/>
      <c r="C205" s="46"/>
      <c r="D205" s="46"/>
    </row>
    <row r="206" spans="1:11" hidden="1" x14ac:dyDescent="0.3">
      <c r="A206" s="46"/>
      <c r="B206" s="46" t="s">
        <v>105</v>
      </c>
      <c r="C206" s="46">
        <v>2020</v>
      </c>
      <c r="D206" s="46"/>
      <c r="G206" s="34"/>
      <c r="H206" s="34"/>
      <c r="I206" s="34"/>
      <c r="J206" s="34"/>
      <c r="K206" s="34"/>
    </row>
    <row r="207" spans="1:11" hidden="1" x14ac:dyDescent="0.3">
      <c r="A207" s="46" t="s">
        <v>53</v>
      </c>
      <c r="B207" s="46">
        <v>31</v>
      </c>
      <c r="C207" s="46">
        <v>31</v>
      </c>
      <c r="D207" s="46"/>
      <c r="G207" s="34"/>
      <c r="H207" s="34"/>
      <c r="I207" s="34"/>
      <c r="J207" s="34"/>
      <c r="K207" s="34"/>
    </row>
    <row r="208" spans="1:11" hidden="1" x14ac:dyDescent="0.3">
      <c r="A208" s="46" t="s">
        <v>62</v>
      </c>
      <c r="B208" s="46">
        <v>31</v>
      </c>
      <c r="C208" s="46">
        <v>31</v>
      </c>
      <c r="D208" s="46"/>
    </row>
    <row r="209" spans="1:4" hidden="1" x14ac:dyDescent="0.3">
      <c r="A209" s="46" t="s">
        <v>63</v>
      </c>
      <c r="B209" s="61">
        <v>28</v>
      </c>
      <c r="C209" s="61">
        <v>29</v>
      </c>
      <c r="D209" s="46" t="s">
        <v>106</v>
      </c>
    </row>
    <row r="210" spans="1:4" hidden="1" x14ac:dyDescent="0.3">
      <c r="A210" s="46" t="s">
        <v>64</v>
      </c>
      <c r="B210" s="46">
        <v>31</v>
      </c>
      <c r="C210" s="46">
        <v>31</v>
      </c>
      <c r="D210" s="46"/>
    </row>
    <row r="211" spans="1:4" hidden="1" x14ac:dyDescent="0.3">
      <c r="A211" s="46" t="s">
        <v>66</v>
      </c>
      <c r="B211" s="46">
        <v>30</v>
      </c>
      <c r="C211" s="46">
        <v>30</v>
      </c>
      <c r="D211" s="46"/>
    </row>
    <row r="212" spans="1:4" hidden="1" x14ac:dyDescent="0.3">
      <c r="A212" s="46" t="s">
        <v>68</v>
      </c>
      <c r="B212" s="46">
        <v>31</v>
      </c>
      <c r="C212" s="46">
        <v>31</v>
      </c>
      <c r="D212" s="46"/>
    </row>
    <row r="213" spans="1:4" hidden="1" x14ac:dyDescent="0.3">
      <c r="A213" s="46" t="s">
        <v>70</v>
      </c>
      <c r="B213" s="46">
        <v>30</v>
      </c>
      <c r="C213" s="46">
        <v>30</v>
      </c>
      <c r="D213" s="46"/>
    </row>
    <row r="214" spans="1:4" hidden="1" x14ac:dyDescent="0.3">
      <c r="A214" s="46" t="s">
        <v>72</v>
      </c>
      <c r="B214" s="46">
        <v>31</v>
      </c>
      <c r="C214" s="46">
        <v>31</v>
      </c>
      <c r="D214" s="46"/>
    </row>
    <row r="215" spans="1:4" hidden="1" x14ac:dyDescent="0.3">
      <c r="A215" s="46" t="s">
        <v>74</v>
      </c>
      <c r="B215" s="46">
        <v>31</v>
      </c>
      <c r="C215" s="46">
        <v>31</v>
      </c>
      <c r="D215" s="46"/>
    </row>
    <row r="216" spans="1:4" hidden="1" x14ac:dyDescent="0.3">
      <c r="A216" s="46" t="s">
        <v>76</v>
      </c>
      <c r="B216" s="46">
        <v>30</v>
      </c>
      <c r="C216" s="46">
        <v>30</v>
      </c>
      <c r="D216" s="46"/>
    </row>
    <row r="217" spans="1:4" hidden="1" x14ac:dyDescent="0.3">
      <c r="A217" s="46" t="s">
        <v>78</v>
      </c>
      <c r="B217" s="46">
        <v>31</v>
      </c>
      <c r="C217" s="46">
        <v>31</v>
      </c>
      <c r="D217" s="46"/>
    </row>
    <row r="218" spans="1:4" hidden="1" x14ac:dyDescent="0.3">
      <c r="A218" s="46" t="s">
        <v>10</v>
      </c>
      <c r="B218" s="46">
        <v>30</v>
      </c>
      <c r="C218" s="46">
        <v>30</v>
      </c>
      <c r="D218" s="46"/>
    </row>
    <row r="219" spans="1:4" hidden="1" x14ac:dyDescent="0.3">
      <c r="A219" s="46" t="s">
        <v>81</v>
      </c>
      <c r="B219" s="46">
        <v>31</v>
      </c>
      <c r="C219" s="46">
        <v>31</v>
      </c>
      <c r="D219" s="46"/>
    </row>
    <row r="220" spans="1:4" hidden="1" x14ac:dyDescent="0.3">
      <c r="A220" s="46"/>
      <c r="B220" s="46"/>
      <c r="C220" s="46"/>
      <c r="D220" s="46"/>
    </row>
    <row r="221" spans="1:4" hidden="1" x14ac:dyDescent="0.3">
      <c r="A221" s="46"/>
      <c r="B221" s="46"/>
      <c r="C221" s="46"/>
      <c r="D221" s="46"/>
    </row>
    <row r="222" spans="1:4" hidden="1" x14ac:dyDescent="0.3">
      <c r="A222" s="46" t="s">
        <v>107</v>
      </c>
      <c r="B222" s="46"/>
      <c r="C222" s="46"/>
      <c r="D222" s="46"/>
    </row>
    <row r="223" spans="1:4" hidden="1" x14ac:dyDescent="0.3">
      <c r="A223" s="46" t="s">
        <v>53</v>
      </c>
      <c r="B223" s="46">
        <f>COLUMN($B$206)</f>
        <v>2</v>
      </c>
      <c r="C223" s="46"/>
      <c r="D223" s="46"/>
    </row>
    <row r="224" spans="1:4" hidden="1" x14ac:dyDescent="0.3">
      <c r="A224" s="46">
        <v>2017</v>
      </c>
      <c r="B224" s="46">
        <f>COLUMN($B$206)</f>
        <v>2</v>
      </c>
      <c r="C224" s="46"/>
      <c r="D224" s="46"/>
    </row>
    <row r="225" spans="1:9" hidden="1" x14ac:dyDescent="0.3">
      <c r="A225" s="46">
        <v>2018</v>
      </c>
      <c r="B225" s="46">
        <f>COLUMN($B$206)</f>
        <v>2</v>
      </c>
      <c r="C225" s="46"/>
      <c r="D225" s="46"/>
    </row>
    <row r="226" spans="1:9" hidden="1" x14ac:dyDescent="0.3">
      <c r="A226" s="46">
        <v>2019</v>
      </c>
      <c r="B226" s="46">
        <f>COLUMN($B$206)</f>
        <v>2</v>
      </c>
      <c r="C226" s="46"/>
      <c r="D226" s="46"/>
    </row>
    <row r="227" spans="1:9" hidden="1" x14ac:dyDescent="0.3">
      <c r="A227" s="46">
        <v>2020</v>
      </c>
      <c r="B227" s="46">
        <f>COLUMN($C$206)</f>
        <v>3</v>
      </c>
      <c r="C227" s="46"/>
      <c r="D227" s="46"/>
    </row>
    <row r="228" spans="1:9" hidden="1" x14ac:dyDescent="0.3">
      <c r="A228" s="46">
        <v>2021</v>
      </c>
      <c r="B228" s="46">
        <f>COLUMN($B$206)</f>
        <v>2</v>
      </c>
      <c r="C228" s="46"/>
      <c r="D228" s="46"/>
    </row>
    <row r="229" spans="1:9" hidden="1" x14ac:dyDescent="0.3">
      <c r="A229" s="46">
        <v>2022</v>
      </c>
      <c r="B229" s="46">
        <f>COLUMN($B$206)</f>
        <v>2</v>
      </c>
      <c r="C229" s="46"/>
      <c r="D229" s="46"/>
    </row>
    <row r="230" spans="1:9" hidden="1" x14ac:dyDescent="0.3">
      <c r="A230" s="46">
        <v>2023</v>
      </c>
      <c r="B230" s="46">
        <f>COLUMN($B$206)</f>
        <v>2</v>
      </c>
      <c r="C230" s="46"/>
      <c r="D230" s="46"/>
    </row>
    <row r="231" spans="1:9" hidden="1" x14ac:dyDescent="0.3"/>
    <row r="232" spans="1:9" hidden="1" x14ac:dyDescent="0.3"/>
    <row r="233" spans="1:9" hidden="1" x14ac:dyDescent="0.3">
      <c r="A233" s="62" t="s">
        <v>108</v>
      </c>
      <c r="B233" s="48"/>
      <c r="C233" s="48"/>
      <c r="D233" s="48"/>
      <c r="E233" s="48"/>
      <c r="F233" s="48"/>
      <c r="G233" s="48"/>
      <c r="H233" s="48"/>
      <c r="I233" s="48"/>
    </row>
    <row r="234" spans="1:9" hidden="1" x14ac:dyDescent="0.3">
      <c r="A234" s="62" t="s">
        <v>109</v>
      </c>
      <c r="C234" s="48"/>
      <c r="D234" s="48"/>
      <c r="E234" s="48"/>
      <c r="F234" s="48"/>
      <c r="G234" s="48"/>
      <c r="H234" s="48"/>
      <c r="I234" s="48"/>
    </row>
    <row r="235" spans="1:9" hidden="1" x14ac:dyDescent="0.3">
      <c r="A235" s="62" t="s">
        <v>110</v>
      </c>
      <c r="B235" s="62"/>
      <c r="C235" s="48"/>
      <c r="D235" s="48"/>
      <c r="E235" s="48"/>
      <c r="F235" s="48"/>
      <c r="G235" s="48"/>
      <c r="H235" s="48"/>
      <c r="I235" s="48"/>
    </row>
    <row r="236" spans="1:9" hidden="1" x14ac:dyDescent="0.3">
      <c r="A236" s="62" t="s">
        <v>111</v>
      </c>
      <c r="B236" s="48"/>
      <c r="C236" s="48"/>
      <c r="D236" s="48"/>
      <c r="E236" s="48"/>
      <c r="F236" s="48"/>
      <c r="G236" s="48"/>
      <c r="H236" s="48"/>
      <c r="I236" s="48"/>
    </row>
    <row r="237" spans="1:9" hidden="1" x14ac:dyDescent="0.3">
      <c r="A237" s="48"/>
      <c r="B237" s="48"/>
      <c r="C237" s="48"/>
      <c r="D237" s="48"/>
      <c r="E237" s="48"/>
      <c r="F237" s="48"/>
      <c r="G237" s="48"/>
      <c r="H237" s="48"/>
      <c r="I237" s="48"/>
    </row>
    <row r="238" spans="1:9" hidden="1" x14ac:dyDescent="0.3">
      <c r="A238" s="62"/>
    </row>
    <row r="239" spans="1:9" hidden="1" x14ac:dyDescent="0.3"/>
    <row r="240" spans="1:9" hidden="1" x14ac:dyDescent="0.3"/>
    <row r="241" hidden="1" x14ac:dyDescent="0.3"/>
  </sheetData>
  <sheetProtection algorithmName="SHA-512" hashValue="dSQV3nZiV7BTY16ysZoM+PL9eo1DA/TbZVAb3JUGxD1ymD4Ds4myxNykAwT7bi8UXgsYpqNSF4WVa/ML4lxt1w==" saltValue="PQfp3nhZtvWnxTOSxJ7YNA==" spinCount="100000" sheet="1" formatCells="0" formatRows="0" selectLockedCells="1"/>
  <mergeCells count="180">
    <mergeCell ref="A1:O1"/>
    <mergeCell ref="N2:O2"/>
    <mergeCell ref="G5:H5"/>
    <mergeCell ref="J5:K5"/>
    <mergeCell ref="G7:I7"/>
    <mergeCell ref="J7:K7"/>
    <mergeCell ref="L7:M7"/>
    <mergeCell ref="A17:B19"/>
    <mergeCell ref="C17:D17"/>
    <mergeCell ref="E17:E19"/>
    <mergeCell ref="F17:F19"/>
    <mergeCell ref="G17:G19"/>
    <mergeCell ref="H17:H19"/>
    <mergeCell ref="G9:O9"/>
    <mergeCell ref="G11:H11"/>
    <mergeCell ref="I11:J11"/>
    <mergeCell ref="K11:O11"/>
    <mergeCell ref="G13:H13"/>
    <mergeCell ref="I13:J13"/>
    <mergeCell ref="K13:L13"/>
    <mergeCell ref="J21:K21"/>
    <mergeCell ref="L21:M21"/>
    <mergeCell ref="J22:K22"/>
    <mergeCell ref="L22:M22"/>
    <mergeCell ref="J23:K23"/>
    <mergeCell ref="L23:M23"/>
    <mergeCell ref="J17:M18"/>
    <mergeCell ref="C18:D18"/>
    <mergeCell ref="J19:K19"/>
    <mergeCell ref="L19:M19"/>
    <mergeCell ref="J20:K20"/>
    <mergeCell ref="L20:M20"/>
    <mergeCell ref="J27:K27"/>
    <mergeCell ref="L27:M27"/>
    <mergeCell ref="J30:L30"/>
    <mergeCell ref="J31:K31"/>
    <mergeCell ref="L31:M31"/>
    <mergeCell ref="N31:O31"/>
    <mergeCell ref="J24:K24"/>
    <mergeCell ref="L24:M24"/>
    <mergeCell ref="J25:K25"/>
    <mergeCell ref="L25:M25"/>
    <mergeCell ref="J26:K26"/>
    <mergeCell ref="L26:M26"/>
    <mergeCell ref="J34:K34"/>
    <mergeCell ref="L34:M34"/>
    <mergeCell ref="N34:O34"/>
    <mergeCell ref="J35:K35"/>
    <mergeCell ref="L35:M35"/>
    <mergeCell ref="N35:O35"/>
    <mergeCell ref="J32:K32"/>
    <mergeCell ref="L32:M32"/>
    <mergeCell ref="N32:O32"/>
    <mergeCell ref="J33:K33"/>
    <mergeCell ref="L33:M33"/>
    <mergeCell ref="N33:O33"/>
    <mergeCell ref="J38:K38"/>
    <mergeCell ref="L38:M38"/>
    <mergeCell ref="N38:O38"/>
    <mergeCell ref="J39:K39"/>
    <mergeCell ref="L39:M39"/>
    <mergeCell ref="N39:O39"/>
    <mergeCell ref="J36:K36"/>
    <mergeCell ref="L36:M36"/>
    <mergeCell ref="N36:O36"/>
    <mergeCell ref="J37:K37"/>
    <mergeCell ref="L37:M37"/>
    <mergeCell ref="N37:O37"/>
    <mergeCell ref="J42:K42"/>
    <mergeCell ref="L42:M42"/>
    <mergeCell ref="N42:O42"/>
    <mergeCell ref="J43:K43"/>
    <mergeCell ref="L43:M43"/>
    <mergeCell ref="N43:O43"/>
    <mergeCell ref="J40:K40"/>
    <mergeCell ref="L40:M40"/>
    <mergeCell ref="N40:O40"/>
    <mergeCell ref="J41:K41"/>
    <mergeCell ref="L41:M41"/>
    <mergeCell ref="N41:O41"/>
    <mergeCell ref="J46:K46"/>
    <mergeCell ref="L46:M46"/>
    <mergeCell ref="N46:O46"/>
    <mergeCell ref="J47:K47"/>
    <mergeCell ref="L47:M47"/>
    <mergeCell ref="N47:O47"/>
    <mergeCell ref="J44:K44"/>
    <mergeCell ref="L44:M44"/>
    <mergeCell ref="N44:O44"/>
    <mergeCell ref="J45:K45"/>
    <mergeCell ref="L45:M45"/>
    <mergeCell ref="N45:O45"/>
    <mergeCell ref="A54:O54"/>
    <mergeCell ref="A55:O55"/>
    <mergeCell ref="A57:K57"/>
    <mergeCell ref="B59:K59"/>
    <mergeCell ref="J48:K48"/>
    <mergeCell ref="L48:M48"/>
    <mergeCell ref="N48:O48"/>
    <mergeCell ref="J49:K49"/>
    <mergeCell ref="L49:M49"/>
    <mergeCell ref="N49:O49"/>
    <mergeCell ref="A52:D52"/>
    <mergeCell ref="E52:F52"/>
    <mergeCell ref="J50:K50"/>
    <mergeCell ref="L50:M50"/>
    <mergeCell ref="N50:O50"/>
    <mergeCell ref="A51:B51"/>
    <mergeCell ref="C51:D51"/>
    <mergeCell ref="J51:K51"/>
    <mergeCell ref="L51:M51"/>
    <mergeCell ref="N51:O51"/>
    <mergeCell ref="A61:K61"/>
    <mergeCell ref="A63:O63"/>
    <mergeCell ref="A64:O64"/>
    <mergeCell ref="A73:E73"/>
    <mergeCell ref="A74:E74"/>
    <mergeCell ref="A75:E75"/>
    <mergeCell ref="A76:E76"/>
    <mergeCell ref="F73:O73"/>
    <mergeCell ref="F74:O74"/>
    <mergeCell ref="F75:O75"/>
    <mergeCell ref="F76:O76"/>
    <mergeCell ref="E77:E78"/>
    <mergeCell ref="J101:O101"/>
    <mergeCell ref="J102:O102"/>
    <mergeCell ref="G144:K144"/>
    <mergeCell ref="G145:K145"/>
    <mergeCell ref="A119:E120"/>
    <mergeCell ref="F119:G120"/>
    <mergeCell ref="I119:L119"/>
    <mergeCell ref="M119:O119"/>
    <mergeCell ref="I120:L120"/>
    <mergeCell ref="M120:O120"/>
    <mergeCell ref="A114:O114"/>
    <mergeCell ref="A116:G116"/>
    <mergeCell ref="I116:O116"/>
    <mergeCell ref="A117:E118"/>
    <mergeCell ref="F117:G118"/>
    <mergeCell ref="I118:L118"/>
    <mergeCell ref="M118:O118"/>
    <mergeCell ref="F77:G77"/>
    <mergeCell ref="H77:H78"/>
    <mergeCell ref="I77:I78"/>
    <mergeCell ref="A77:D109"/>
    <mergeCell ref="J103:O103"/>
    <mergeCell ref="J104:O104"/>
    <mergeCell ref="J77:O78"/>
    <mergeCell ref="J79:O79"/>
    <mergeCell ref="J80:O80"/>
    <mergeCell ref="J81:O81"/>
    <mergeCell ref="J82:O82"/>
    <mergeCell ref="J83:O83"/>
    <mergeCell ref="J105:O105"/>
    <mergeCell ref="J106:O106"/>
    <mergeCell ref="J107:O107"/>
    <mergeCell ref="J84:O84"/>
    <mergeCell ref="J85:O85"/>
    <mergeCell ref="J86:O86"/>
    <mergeCell ref="J87:O87"/>
    <mergeCell ref="J88:O88"/>
    <mergeCell ref="J89:O89"/>
    <mergeCell ref="J90:O90"/>
    <mergeCell ref="J91:O91"/>
    <mergeCell ref="A112:O112"/>
    <mergeCell ref="I117:L117"/>
    <mergeCell ref="M117:O117"/>
    <mergeCell ref="J92:O92"/>
    <mergeCell ref="J93:O93"/>
    <mergeCell ref="J94:O94"/>
    <mergeCell ref="J95:O95"/>
    <mergeCell ref="J96:O96"/>
    <mergeCell ref="J97:O97"/>
    <mergeCell ref="J98:O98"/>
    <mergeCell ref="J99:O99"/>
    <mergeCell ref="J100:O100"/>
    <mergeCell ref="A110:H110"/>
    <mergeCell ref="J108:O108"/>
    <mergeCell ref="J109:O109"/>
    <mergeCell ref="J110:O110"/>
  </mergeCells>
  <conditionalFormatting sqref="A20:G50">
    <cfRule type="expression" dxfId="95" priority="43">
      <formula>VLOOKUP($B20,$L$144:$L$213,1,0)</formula>
    </cfRule>
    <cfRule type="expression" dxfId="94" priority="44">
      <formula>OR(WEEKDAY($B20,2)=6,WEEKDAY($B20,2)=7)</formula>
    </cfRule>
  </conditionalFormatting>
  <conditionalFormatting sqref="G20">
    <cfRule type="cellIs" dxfId="93" priority="30" operator="greaterThan">
      <formula>$F$20</formula>
    </cfRule>
  </conditionalFormatting>
  <conditionalFormatting sqref="G21">
    <cfRule type="cellIs" dxfId="92" priority="29" operator="greaterThan">
      <formula>$F$21</formula>
    </cfRule>
  </conditionalFormatting>
  <conditionalFormatting sqref="G21:G22">
    <cfRule type="cellIs" dxfId="91" priority="1" operator="greaterThan">
      <formula>$F$22</formula>
    </cfRule>
  </conditionalFormatting>
  <conditionalFormatting sqref="G23">
    <cfRule type="cellIs" dxfId="90" priority="28" operator="greaterThan">
      <formula>$F$23</formula>
    </cfRule>
  </conditionalFormatting>
  <conditionalFormatting sqref="G24">
    <cfRule type="cellIs" dxfId="89" priority="27" operator="greaterThan">
      <formula>$F$24</formula>
    </cfRule>
  </conditionalFormatting>
  <conditionalFormatting sqref="G25">
    <cfRule type="cellIs" dxfId="88" priority="26" operator="greaterThan">
      <formula>$F$25</formula>
    </cfRule>
  </conditionalFormatting>
  <conditionalFormatting sqref="G26">
    <cfRule type="cellIs" dxfId="87" priority="25" operator="greaterThan">
      <formula>$F$26</formula>
    </cfRule>
  </conditionalFormatting>
  <conditionalFormatting sqref="G27">
    <cfRule type="cellIs" dxfId="86" priority="24" operator="greaterThan">
      <formula>$F$27</formula>
    </cfRule>
  </conditionalFormatting>
  <conditionalFormatting sqref="G28">
    <cfRule type="cellIs" dxfId="85" priority="23" operator="greaterThan">
      <formula>$F$28</formula>
    </cfRule>
  </conditionalFormatting>
  <conditionalFormatting sqref="G29">
    <cfRule type="cellIs" dxfId="84" priority="22" operator="greaterThan">
      <formula>$F$29</formula>
    </cfRule>
  </conditionalFormatting>
  <conditionalFormatting sqref="G30">
    <cfRule type="cellIs" dxfId="83" priority="21" operator="greaterThan">
      <formula>$F$30</formula>
    </cfRule>
  </conditionalFormatting>
  <conditionalFormatting sqref="G31">
    <cfRule type="cellIs" dxfId="82" priority="20" operator="greaterThan">
      <formula>$F$31</formula>
    </cfRule>
  </conditionalFormatting>
  <conditionalFormatting sqref="G32">
    <cfRule type="cellIs" dxfId="81" priority="19" operator="greaterThan">
      <formula>$F$32</formula>
    </cfRule>
  </conditionalFormatting>
  <conditionalFormatting sqref="G33">
    <cfRule type="cellIs" dxfId="80" priority="18" operator="greaterThan">
      <formula>$F$33</formula>
    </cfRule>
  </conditionalFormatting>
  <conditionalFormatting sqref="G34">
    <cfRule type="cellIs" dxfId="79" priority="17" operator="greaterThan">
      <formula>$F$34</formula>
    </cfRule>
  </conditionalFormatting>
  <conditionalFormatting sqref="G35">
    <cfRule type="cellIs" dxfId="78" priority="16" operator="greaterThan">
      <formula>$F$35</formula>
    </cfRule>
  </conditionalFormatting>
  <conditionalFormatting sqref="G36">
    <cfRule type="cellIs" dxfId="77" priority="15" operator="greaterThan">
      <formula>$F$36</formula>
    </cfRule>
  </conditionalFormatting>
  <conditionalFormatting sqref="G37">
    <cfRule type="cellIs" dxfId="76" priority="14" operator="greaterThan">
      <formula>$F$37</formula>
    </cfRule>
  </conditionalFormatting>
  <conditionalFormatting sqref="G38">
    <cfRule type="cellIs" dxfId="75" priority="13" operator="greaterThan">
      <formula>$F$38</formula>
    </cfRule>
  </conditionalFormatting>
  <conditionalFormatting sqref="G39">
    <cfRule type="cellIs" dxfId="74" priority="12" operator="greaterThan">
      <formula>$F$39</formula>
    </cfRule>
  </conditionalFormatting>
  <conditionalFormatting sqref="G40">
    <cfRule type="cellIs" dxfId="73" priority="11" operator="greaterThan">
      <formula>$F$40</formula>
    </cfRule>
  </conditionalFormatting>
  <conditionalFormatting sqref="G41">
    <cfRule type="cellIs" dxfId="72" priority="10" operator="greaterThan">
      <formula>$F$41</formula>
    </cfRule>
  </conditionalFormatting>
  <conditionalFormatting sqref="G42">
    <cfRule type="cellIs" dxfId="71" priority="9" operator="greaterThan">
      <formula>$F$42</formula>
    </cfRule>
  </conditionalFormatting>
  <conditionalFormatting sqref="G43">
    <cfRule type="cellIs" dxfId="70" priority="8" operator="greaterThan">
      <formula>$F$43</formula>
    </cfRule>
  </conditionalFormatting>
  <conditionalFormatting sqref="G44">
    <cfRule type="cellIs" dxfId="69" priority="7" operator="greaterThan">
      <formula>$F$44</formula>
    </cfRule>
  </conditionalFormatting>
  <conditionalFormatting sqref="G45">
    <cfRule type="cellIs" dxfId="68" priority="6" operator="greaterThan">
      <formula>$F$45</formula>
    </cfRule>
  </conditionalFormatting>
  <conditionalFormatting sqref="G46">
    <cfRule type="cellIs" dxfId="67" priority="2" operator="greaterThan">
      <formula>$F$46</formula>
    </cfRule>
  </conditionalFormatting>
  <conditionalFormatting sqref="G47">
    <cfRule type="cellIs" dxfId="66" priority="5" operator="greaterThan">
      <formula>$F$47</formula>
    </cfRule>
  </conditionalFormatting>
  <conditionalFormatting sqref="G49">
    <cfRule type="cellIs" dxfId="65" priority="4" operator="greaterThan">
      <formula>$F$49</formula>
    </cfRule>
  </conditionalFormatting>
  <conditionalFormatting sqref="G50">
    <cfRule type="cellIs" dxfId="64" priority="3" operator="greaterThan">
      <formula>$F$50</formula>
    </cfRule>
  </conditionalFormatting>
  <dataValidations count="5">
    <dataValidation type="list" allowBlank="1" showInputMessage="1" showErrorMessage="1" sqref="K3:K4 L4:O4" xr:uid="{9AC963CB-7998-40FC-8E8E-E0CE9DC6FE74}">
      <formula1>typ_dohody</formula1>
    </dataValidation>
    <dataValidation type="list" allowBlank="1" showInputMessage="1" showErrorMessage="1" sqref="G13:H13" xr:uid="{D636632E-7057-43D9-9F75-082A9459B406}">
      <formula1>Rok</formula1>
    </dataValidation>
    <dataValidation type="list" allowBlank="1" showInputMessage="1" showErrorMessage="1" sqref="G11:H12" xr:uid="{1AAF78F9-7D24-461B-B2B0-7741A2C29977}">
      <formula1>Mesiac</formula1>
    </dataValidation>
    <dataValidation type="time" allowBlank="1" showInputMessage="1" showErrorMessage="1" errorTitle="NEPLATNÝ FORMÁT ČASU" error="Prosím, zadajte čas v platnom formáte medzi 0:00 hod. a 24:00 hod." sqref="C20:E50" xr:uid="{37801593-6EC1-40B5-9D14-24D8A437386A}">
      <formula1>0</formula1>
      <formula2>24/24</formula2>
    </dataValidation>
    <dataValidation type="time" allowBlank="1" showErrorMessage="1" errorTitle="NEPLATNÝ FORMÁT ČASU" error="Prosím, zadajte čas v platnom formáte medzi 0:00 hod. a 24:00 hod." sqref="G20:G50" xr:uid="{A30AD6D0-7472-44AB-92CC-D9C2B00C1321}">
      <formula1>0</formula1>
      <formula2>24/24</formula2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6" fitToHeight="0" orientation="portrait" r:id="rId1"/>
  <headerFooter>
    <oddFooter>&amp;C&amp;P</oddFooter>
  </headerFooter>
  <rowBreaks count="1" manualBreakCount="1">
    <brk id="126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50E34-2975-4E25-8C1F-45AEB3943340}">
  <sheetPr>
    <pageSetUpPr fitToPage="1"/>
  </sheetPr>
  <dimension ref="A1:X238"/>
  <sheetViews>
    <sheetView tabSelected="1" view="pageBreakPreview" zoomScaleNormal="100" zoomScaleSheetLayoutView="100" workbookViewId="0">
      <selection activeCell="G5" sqref="G5:H5"/>
    </sheetView>
  </sheetViews>
  <sheetFormatPr defaultColWidth="8.6640625" defaultRowHeight="14.4" x14ac:dyDescent="0.3"/>
  <cols>
    <col min="1" max="1" width="6.6640625" style="8" customWidth="1"/>
    <col min="2" max="2" width="4.109375" style="8" customWidth="1"/>
    <col min="3" max="4" width="8.6640625" style="8" customWidth="1"/>
    <col min="5" max="5" width="11.33203125" style="8" customWidth="1"/>
    <col min="6" max="6" width="17" style="8" customWidth="1"/>
    <col min="7" max="7" width="14.33203125" style="8" customWidth="1"/>
    <col min="8" max="8" width="17" style="8" customWidth="1"/>
    <col min="9" max="9" width="9.44140625" style="8" customWidth="1"/>
    <col min="10" max="13" width="8.44140625" style="8" customWidth="1"/>
    <col min="14" max="14" width="10.44140625" style="8" bestFit="1" customWidth="1"/>
    <col min="15" max="15" width="9.44140625" style="8" customWidth="1"/>
    <col min="16" max="19" width="8.6640625" style="8" customWidth="1"/>
    <col min="20" max="259" width="7.6640625" style="8" customWidth="1"/>
    <col min="260" max="16384" width="8.6640625" style="8"/>
  </cols>
  <sheetData>
    <row r="1" spans="1:15" ht="21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15" ht="12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00"/>
      <c r="O2" s="200"/>
    </row>
    <row r="3" spans="1:15" x14ac:dyDescent="0.3">
      <c r="A3" s="10"/>
      <c r="B3" s="10"/>
      <c r="C3" s="10"/>
      <c r="D3" s="10"/>
      <c r="E3" s="9" t="s">
        <v>1</v>
      </c>
      <c r="F3" s="9"/>
      <c r="G3" s="9"/>
      <c r="H3" s="9"/>
      <c r="I3" s="9"/>
      <c r="J3" s="9"/>
      <c r="K3" s="11" t="s">
        <v>2</v>
      </c>
      <c r="L3" s="11"/>
      <c r="M3" s="11"/>
      <c r="N3" s="11"/>
      <c r="O3" s="11"/>
    </row>
    <row r="4" spans="1:15" ht="3" customHeight="1" x14ac:dyDescent="0.3">
      <c r="A4" s="10"/>
      <c r="B4" s="10"/>
      <c r="C4" s="10"/>
      <c r="D4" s="10"/>
      <c r="E4" s="12"/>
      <c r="F4" s="12"/>
      <c r="G4" s="12"/>
      <c r="H4" s="12"/>
      <c r="I4" s="12"/>
      <c r="J4" s="12"/>
      <c r="K4" s="19"/>
      <c r="L4" s="19"/>
      <c r="M4" s="19"/>
      <c r="N4" s="19"/>
      <c r="O4" s="19"/>
    </row>
    <row r="5" spans="1:15" s="15" customFormat="1" ht="14.7" customHeight="1" x14ac:dyDescent="0.3">
      <c r="A5" s="9"/>
      <c r="B5" s="9"/>
      <c r="C5" s="9"/>
      <c r="D5" s="9"/>
      <c r="E5" s="9" t="s">
        <v>3</v>
      </c>
      <c r="F5" s="9"/>
      <c r="G5" s="201"/>
      <c r="H5" s="201"/>
      <c r="I5" s="9" t="s">
        <v>4</v>
      </c>
      <c r="J5" s="202"/>
      <c r="K5" s="203"/>
    </row>
    <row r="6" spans="1:15" s="15" customFormat="1" ht="3" customHeight="1" x14ac:dyDescent="0.3">
      <c r="A6" s="9"/>
      <c r="B6" s="9"/>
      <c r="C6" s="9"/>
      <c r="D6" s="9"/>
      <c r="E6" s="12"/>
      <c r="F6" s="12"/>
      <c r="G6" s="16"/>
      <c r="J6" s="17"/>
    </row>
    <row r="7" spans="1:15" s="15" customFormat="1" x14ac:dyDescent="0.3">
      <c r="A7" s="10"/>
      <c r="B7" s="9"/>
      <c r="C7" s="9"/>
      <c r="D7" s="9"/>
      <c r="E7" s="12" t="s">
        <v>5</v>
      </c>
      <c r="F7" s="12"/>
      <c r="G7" s="204"/>
      <c r="H7" s="204"/>
      <c r="I7" s="204"/>
      <c r="J7" s="205" t="s">
        <v>6</v>
      </c>
      <c r="K7" s="205"/>
      <c r="L7" s="206"/>
      <c r="M7" s="206"/>
    </row>
    <row r="8" spans="1:15" s="15" customFormat="1" ht="3" customHeight="1" x14ac:dyDescent="0.3">
      <c r="A8" s="9"/>
      <c r="B8" s="9"/>
      <c r="C8" s="9"/>
      <c r="D8" s="9"/>
      <c r="E8" s="12"/>
      <c r="F8" s="12"/>
      <c r="G8" s="13"/>
      <c r="H8" s="16"/>
      <c r="I8" s="16"/>
      <c r="J8" s="16"/>
      <c r="K8" s="13"/>
      <c r="L8" s="13"/>
      <c r="M8" s="13"/>
      <c r="N8" s="13"/>
      <c r="O8" s="13"/>
    </row>
    <row r="9" spans="1:15" s="15" customFormat="1" x14ac:dyDescent="0.3">
      <c r="A9" s="9"/>
      <c r="B9" s="9"/>
      <c r="C9" s="9"/>
      <c r="D9" s="9"/>
      <c r="E9" s="12" t="s">
        <v>7</v>
      </c>
      <c r="F9" s="12"/>
      <c r="G9" s="224" t="s">
        <v>8</v>
      </c>
      <c r="H9" s="224"/>
      <c r="I9" s="224"/>
      <c r="J9" s="224"/>
      <c r="K9" s="224"/>
      <c r="L9" s="224"/>
      <c r="M9" s="224"/>
      <c r="N9" s="224"/>
      <c r="O9" s="224"/>
    </row>
    <row r="10" spans="1:15" s="15" customFormat="1" ht="3" customHeight="1" x14ac:dyDescent="0.3">
      <c r="A10" s="9"/>
      <c r="B10" s="9"/>
      <c r="C10" s="9"/>
      <c r="D10" s="9"/>
      <c r="E10" s="12"/>
      <c r="F10" s="12"/>
      <c r="G10" s="18"/>
      <c r="H10" s="18"/>
      <c r="I10" s="18"/>
      <c r="J10" s="18"/>
      <c r="K10" s="18"/>
      <c r="L10" s="18"/>
      <c r="M10" s="18"/>
      <c r="N10" s="18"/>
      <c r="O10" s="18"/>
    </row>
    <row r="11" spans="1:15" x14ac:dyDescent="0.3">
      <c r="A11" s="10"/>
      <c r="B11" s="10"/>
      <c r="C11" s="10"/>
      <c r="D11" s="10"/>
      <c r="E11" s="9" t="s">
        <v>9</v>
      </c>
      <c r="F11" s="9"/>
      <c r="G11" s="204" t="s">
        <v>62</v>
      </c>
      <c r="H11" s="204"/>
      <c r="I11" s="205" t="s">
        <v>11</v>
      </c>
      <c r="J11" s="205"/>
      <c r="K11" s="225"/>
      <c r="L11" s="225"/>
      <c r="M11" s="225"/>
      <c r="N11" s="225"/>
      <c r="O11" s="225"/>
    </row>
    <row r="12" spans="1:15" ht="3" customHeight="1" x14ac:dyDescent="0.3">
      <c r="A12" s="10"/>
      <c r="B12" s="10"/>
      <c r="C12" s="10"/>
      <c r="D12" s="10"/>
      <c r="E12" s="9"/>
      <c r="F12" s="9"/>
      <c r="G12" s="14"/>
      <c r="H12" s="14"/>
      <c r="I12" s="13"/>
      <c r="J12" s="15"/>
      <c r="K12" s="63"/>
      <c r="L12" s="63"/>
      <c r="M12" s="63"/>
      <c r="N12" s="63"/>
      <c r="O12" s="63"/>
    </row>
    <row r="13" spans="1:15" x14ac:dyDescent="0.3">
      <c r="A13" s="10"/>
      <c r="B13" s="10"/>
      <c r="C13" s="10"/>
      <c r="D13" s="10"/>
      <c r="E13" s="9" t="s">
        <v>12</v>
      </c>
      <c r="F13" s="9"/>
      <c r="G13" s="204">
        <v>2026</v>
      </c>
      <c r="H13" s="204"/>
      <c r="I13" s="226" t="s">
        <v>13</v>
      </c>
      <c r="J13" s="226"/>
      <c r="K13" s="227">
        <f>E52</f>
        <v>0</v>
      </c>
      <c r="L13" s="228"/>
      <c r="M13" s="21"/>
      <c r="N13" s="21"/>
      <c r="O13" s="21"/>
    </row>
    <row r="14" spans="1:15" ht="3" customHeight="1" x14ac:dyDescent="0.3">
      <c r="A14" s="9"/>
      <c r="B14" s="9"/>
      <c r="C14" s="9"/>
      <c r="D14" s="9"/>
      <c r="E14" s="9"/>
      <c r="F14" s="9"/>
      <c r="G14" s="9"/>
      <c r="H14" s="9"/>
      <c r="I14" s="10"/>
      <c r="J14" s="10"/>
      <c r="K14" s="10"/>
      <c r="L14" s="10"/>
      <c r="M14" s="9"/>
      <c r="N14" s="9"/>
      <c r="O14" s="9"/>
    </row>
    <row r="15" spans="1:15" ht="16.2" customHeight="1" x14ac:dyDescent="0.3">
      <c r="A15" s="9"/>
      <c r="B15" s="9"/>
      <c r="C15" s="9"/>
      <c r="D15" s="9"/>
      <c r="E15" s="9"/>
      <c r="F15" s="9"/>
      <c r="G15" s="9"/>
      <c r="H15" s="9"/>
      <c r="I15" s="9" t="str">
        <f>IF(I13="Odmena za projekt:","Počet projektov"," ")</f>
        <v xml:space="preserve"> </v>
      </c>
      <c r="J15" s="9"/>
      <c r="K15" s="9" t="str">
        <f>IF(K13="Odmena za projekt:","Počet projektov"," ")</f>
        <v xml:space="preserve"> </v>
      </c>
      <c r="L15" s="9"/>
      <c r="M15" s="9"/>
      <c r="N15" s="9"/>
      <c r="O15" s="9"/>
    </row>
    <row r="16" spans="1:15" ht="16.2" customHeight="1" thickBot="1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24" ht="15" customHeight="1" x14ac:dyDescent="0.3">
      <c r="A17" s="207" t="s">
        <v>14</v>
      </c>
      <c r="B17" s="208"/>
      <c r="C17" s="213" t="s">
        <v>15</v>
      </c>
      <c r="D17" s="214"/>
      <c r="E17" s="215" t="s">
        <v>16</v>
      </c>
      <c r="F17" s="218" t="s">
        <v>17</v>
      </c>
      <c r="G17" s="221" t="s">
        <v>18</v>
      </c>
      <c r="H17" s="221" t="s">
        <v>19</v>
      </c>
      <c r="I17" s="10"/>
      <c r="J17" s="194" t="s">
        <v>20</v>
      </c>
      <c r="K17" s="194"/>
      <c r="L17" s="194"/>
      <c r="M17" s="194"/>
      <c r="N17" s="10"/>
      <c r="O17" s="10"/>
    </row>
    <row r="18" spans="1:24" x14ac:dyDescent="0.3">
      <c r="A18" s="209"/>
      <c r="B18" s="210"/>
      <c r="C18" s="195" t="s">
        <v>21</v>
      </c>
      <c r="D18" s="196"/>
      <c r="E18" s="216"/>
      <c r="F18" s="219"/>
      <c r="G18" s="222"/>
      <c r="H18" s="222"/>
      <c r="I18" s="10"/>
      <c r="J18" s="194"/>
      <c r="K18" s="194"/>
      <c r="L18" s="194"/>
      <c r="M18" s="194"/>
      <c r="N18" s="10"/>
      <c r="O18" s="10"/>
    </row>
    <row r="19" spans="1:24" ht="15" thickBot="1" x14ac:dyDescent="0.35">
      <c r="A19" s="211"/>
      <c r="B19" s="212"/>
      <c r="C19" s="72" t="s">
        <v>22</v>
      </c>
      <c r="D19" s="73" t="s">
        <v>23</v>
      </c>
      <c r="E19" s="217"/>
      <c r="F19" s="220"/>
      <c r="G19" s="223"/>
      <c r="H19" s="223"/>
      <c r="I19" s="10"/>
      <c r="J19" s="197" t="s">
        <v>24</v>
      </c>
      <c r="K19" s="197"/>
      <c r="L19" s="197" t="s">
        <v>25</v>
      </c>
      <c r="M19" s="197"/>
      <c r="N19" s="71" t="s">
        <v>26</v>
      </c>
      <c r="O19" s="10"/>
    </row>
    <row r="20" spans="1:24" ht="24" customHeight="1" thickBot="1" x14ac:dyDescent="0.35">
      <c r="A20" s="74">
        <v>1</v>
      </c>
      <c r="B20" s="75">
        <f t="shared" ref="B20:B47" si="0">(DATE($G$13,$G$138,A20))</f>
        <v>46023</v>
      </c>
      <c r="C20" s="22"/>
      <c r="D20" s="23"/>
      <c r="E20" s="24"/>
      <c r="F20" s="80">
        <f>IF((D20-C20)&gt;6/24,(D20-C20)-(0.5/24)-E20,(D20-C20)-E20)</f>
        <v>0</v>
      </c>
      <c r="G20" s="23">
        <f>F20</f>
        <v>0</v>
      </c>
      <c r="H20" s="117"/>
      <c r="I20" s="10"/>
      <c r="J20" s="198" t="s">
        <v>138</v>
      </c>
      <c r="K20" s="198"/>
      <c r="L20" s="198" t="s">
        <v>139</v>
      </c>
      <c r="M20" s="198"/>
      <c r="N20" s="82" t="s">
        <v>27</v>
      </c>
      <c r="O20" s="10"/>
    </row>
    <row r="21" spans="1:24" ht="24" customHeight="1" thickBot="1" x14ac:dyDescent="0.35">
      <c r="A21" s="76">
        <v>2</v>
      </c>
      <c r="B21" s="77">
        <f t="shared" si="0"/>
        <v>46024</v>
      </c>
      <c r="C21" s="25"/>
      <c r="D21" s="26"/>
      <c r="E21" s="27"/>
      <c r="F21" s="28">
        <f>IF((D21-C21)&gt;6/24,(D21-C21)-(0.5/24)-E21,(D21-C21)-E21)</f>
        <v>0</v>
      </c>
      <c r="G21" s="23">
        <f>F21</f>
        <v>0</v>
      </c>
      <c r="H21" s="117"/>
      <c r="I21" s="10"/>
      <c r="J21" s="193">
        <v>0.01</v>
      </c>
      <c r="K21" s="193"/>
      <c r="L21" s="188">
        <v>100000</v>
      </c>
      <c r="M21" s="188"/>
      <c r="N21" s="29">
        <v>100</v>
      </c>
      <c r="O21" s="10"/>
    </row>
    <row r="22" spans="1:24" ht="24" customHeight="1" thickBot="1" x14ac:dyDescent="0.35">
      <c r="A22" s="78">
        <v>3</v>
      </c>
      <c r="B22" s="79">
        <f t="shared" si="0"/>
        <v>46025</v>
      </c>
      <c r="C22" s="22"/>
      <c r="D22" s="23"/>
      <c r="E22" s="30"/>
      <c r="F22" s="31">
        <f>IF((D22-C22)&gt;6/24,(D22-C22)-(0.5/24)-E22,(D22-C22)-E22)</f>
        <v>0</v>
      </c>
      <c r="G22" s="23">
        <f>F22</f>
        <v>0</v>
      </c>
      <c r="H22" s="117"/>
      <c r="I22" s="10"/>
      <c r="J22" s="188">
        <v>100000.01</v>
      </c>
      <c r="K22" s="188"/>
      <c r="L22" s="188">
        <v>500000</v>
      </c>
      <c r="M22" s="188"/>
      <c r="N22" s="29">
        <v>200</v>
      </c>
      <c r="O22" s="10"/>
    </row>
    <row r="23" spans="1:24" ht="24" customHeight="1" thickBot="1" x14ac:dyDescent="0.35">
      <c r="A23" s="76">
        <v>4</v>
      </c>
      <c r="B23" s="77">
        <f t="shared" si="0"/>
        <v>46026</v>
      </c>
      <c r="C23" s="25"/>
      <c r="D23" s="26"/>
      <c r="E23" s="27"/>
      <c r="F23" s="28">
        <f t="shared" ref="F23:F50" si="1">IF((D23-C23)&gt;6/24,(D23-C23)-(0.5/24)-E23,(D23-C23)-E23)</f>
        <v>0</v>
      </c>
      <c r="G23" s="26">
        <f>F23</f>
        <v>0</v>
      </c>
      <c r="H23" s="117"/>
      <c r="I23" s="10"/>
      <c r="J23" s="188">
        <v>500000.01</v>
      </c>
      <c r="K23" s="188"/>
      <c r="L23" s="188">
        <v>1000000</v>
      </c>
      <c r="M23" s="188"/>
      <c r="N23" s="29">
        <v>300</v>
      </c>
      <c r="O23" s="10"/>
    </row>
    <row r="24" spans="1:24" ht="24" customHeight="1" thickBot="1" x14ac:dyDescent="0.35">
      <c r="A24" s="78">
        <v>5</v>
      </c>
      <c r="B24" s="79">
        <f t="shared" si="0"/>
        <v>46027</v>
      </c>
      <c r="C24" s="22"/>
      <c r="D24" s="23"/>
      <c r="E24" s="30"/>
      <c r="F24" s="31">
        <f t="shared" si="1"/>
        <v>0</v>
      </c>
      <c r="G24" s="32">
        <f t="shared" ref="G24:G50" si="2">F24</f>
        <v>0</v>
      </c>
      <c r="H24" s="117"/>
      <c r="I24" s="10"/>
      <c r="J24" s="192">
        <v>1000000.01</v>
      </c>
      <c r="K24" s="192"/>
      <c r="L24" s="192">
        <v>5000000</v>
      </c>
      <c r="M24" s="192"/>
      <c r="N24" s="29">
        <v>350</v>
      </c>
      <c r="O24" s="10"/>
    </row>
    <row r="25" spans="1:24" ht="24" customHeight="1" thickBot="1" x14ac:dyDescent="0.35">
      <c r="A25" s="76">
        <v>6</v>
      </c>
      <c r="B25" s="77">
        <f t="shared" si="0"/>
        <v>46028</v>
      </c>
      <c r="C25" s="25"/>
      <c r="D25" s="26"/>
      <c r="E25" s="27"/>
      <c r="F25" s="28">
        <f t="shared" si="1"/>
        <v>0</v>
      </c>
      <c r="G25" s="26">
        <f t="shared" si="2"/>
        <v>0</v>
      </c>
      <c r="H25" s="117"/>
      <c r="I25" s="10"/>
      <c r="J25" s="188">
        <v>5000000.01</v>
      </c>
      <c r="K25" s="188"/>
      <c r="L25" s="188">
        <v>10000000</v>
      </c>
      <c r="M25" s="188"/>
      <c r="N25" s="29">
        <v>400</v>
      </c>
      <c r="O25" s="10"/>
    </row>
    <row r="26" spans="1:24" ht="24" customHeight="1" thickBot="1" x14ac:dyDescent="0.35">
      <c r="A26" s="78">
        <v>7</v>
      </c>
      <c r="B26" s="79">
        <f t="shared" si="0"/>
        <v>46029</v>
      </c>
      <c r="C26" s="22"/>
      <c r="D26" s="23"/>
      <c r="E26" s="30"/>
      <c r="F26" s="31">
        <f t="shared" si="1"/>
        <v>0</v>
      </c>
      <c r="G26" s="32">
        <f t="shared" si="2"/>
        <v>0</v>
      </c>
      <c r="H26" s="117"/>
      <c r="I26" s="10"/>
      <c r="J26" s="188">
        <v>10000000.01</v>
      </c>
      <c r="K26" s="188"/>
      <c r="L26" s="188">
        <v>50000000</v>
      </c>
      <c r="M26" s="188"/>
      <c r="N26" s="29">
        <v>500</v>
      </c>
      <c r="O26" s="10"/>
    </row>
    <row r="27" spans="1:24" ht="24" customHeight="1" thickBot="1" x14ac:dyDescent="0.35">
      <c r="A27" s="76">
        <v>8</v>
      </c>
      <c r="B27" s="77">
        <f t="shared" si="0"/>
        <v>46030</v>
      </c>
      <c r="C27" s="25"/>
      <c r="D27" s="26"/>
      <c r="E27" s="27"/>
      <c r="F27" s="28">
        <f t="shared" si="1"/>
        <v>0</v>
      </c>
      <c r="G27" s="26">
        <f t="shared" si="2"/>
        <v>0</v>
      </c>
      <c r="H27" s="117"/>
      <c r="I27" s="10"/>
      <c r="J27" s="188">
        <v>50000000.009999998</v>
      </c>
      <c r="K27" s="188"/>
      <c r="L27" s="188">
        <v>12500000000</v>
      </c>
      <c r="M27" s="188"/>
      <c r="N27" s="29">
        <v>600</v>
      </c>
      <c r="O27" s="10"/>
    </row>
    <row r="28" spans="1:24" ht="24" customHeight="1" thickBot="1" x14ac:dyDescent="0.35">
      <c r="A28" s="78">
        <v>9</v>
      </c>
      <c r="B28" s="79">
        <f t="shared" si="0"/>
        <v>46031</v>
      </c>
      <c r="C28" s="22"/>
      <c r="D28" s="23"/>
      <c r="E28" s="30"/>
      <c r="F28" s="31">
        <f t="shared" si="1"/>
        <v>0</v>
      </c>
      <c r="G28" s="32">
        <f t="shared" si="2"/>
        <v>0</v>
      </c>
      <c r="H28" s="117"/>
      <c r="I28" s="10"/>
      <c r="J28" s="33"/>
      <c r="K28" s="33"/>
      <c r="L28" s="10"/>
      <c r="M28" s="10"/>
      <c r="N28" s="10"/>
      <c r="O28" s="10"/>
    </row>
    <row r="29" spans="1:24" ht="24" customHeight="1" thickBot="1" x14ac:dyDescent="0.35">
      <c r="A29" s="76">
        <v>10</v>
      </c>
      <c r="B29" s="77">
        <f t="shared" si="0"/>
        <v>46032</v>
      </c>
      <c r="C29" s="25"/>
      <c r="D29" s="26"/>
      <c r="E29" s="27"/>
      <c r="F29" s="28">
        <f t="shared" si="1"/>
        <v>0</v>
      </c>
      <c r="G29" s="26">
        <f t="shared" si="2"/>
        <v>0</v>
      </c>
      <c r="H29" s="117"/>
      <c r="I29" s="10"/>
      <c r="J29" s="10"/>
      <c r="K29" s="10"/>
      <c r="L29" s="10"/>
      <c r="M29" s="10"/>
      <c r="N29" s="10"/>
      <c r="O29" s="10"/>
    </row>
    <row r="30" spans="1:24" ht="24" customHeight="1" thickBot="1" x14ac:dyDescent="0.35">
      <c r="A30" s="78">
        <v>11</v>
      </c>
      <c r="B30" s="79">
        <f t="shared" si="0"/>
        <v>46033</v>
      </c>
      <c r="C30" s="22"/>
      <c r="D30" s="23"/>
      <c r="E30" s="30"/>
      <c r="F30" s="31">
        <f t="shared" si="1"/>
        <v>0</v>
      </c>
      <c r="G30" s="32">
        <f t="shared" si="2"/>
        <v>0</v>
      </c>
      <c r="H30" s="117"/>
      <c r="I30" s="10"/>
      <c r="J30" s="189" t="s">
        <v>28</v>
      </c>
      <c r="K30" s="189"/>
      <c r="L30" s="189"/>
      <c r="M30" s="81"/>
      <c r="N30" s="81"/>
      <c r="O30" s="81"/>
    </row>
    <row r="31" spans="1:24" ht="24" customHeight="1" thickBot="1" x14ac:dyDescent="0.35">
      <c r="A31" s="76">
        <v>12</v>
      </c>
      <c r="B31" s="77">
        <f t="shared" si="0"/>
        <v>46034</v>
      </c>
      <c r="C31" s="25"/>
      <c r="D31" s="26"/>
      <c r="E31" s="27"/>
      <c r="F31" s="28">
        <f t="shared" si="1"/>
        <v>0</v>
      </c>
      <c r="G31" s="26">
        <f t="shared" si="2"/>
        <v>0</v>
      </c>
      <c r="H31" s="117"/>
      <c r="I31" s="10"/>
      <c r="J31" s="191" t="s">
        <v>29</v>
      </c>
      <c r="K31" s="191"/>
      <c r="L31" s="191" t="s">
        <v>30</v>
      </c>
      <c r="M31" s="191"/>
      <c r="N31" s="191" t="s">
        <v>31</v>
      </c>
      <c r="O31" s="191"/>
      <c r="X31" s="34"/>
    </row>
    <row r="32" spans="1:24" ht="24" customHeight="1" thickBot="1" x14ac:dyDescent="0.35">
      <c r="A32" s="78">
        <v>13</v>
      </c>
      <c r="B32" s="79">
        <f t="shared" si="0"/>
        <v>46035</v>
      </c>
      <c r="C32" s="22"/>
      <c r="D32" s="23"/>
      <c r="E32" s="30"/>
      <c r="F32" s="31">
        <f t="shared" si="1"/>
        <v>0</v>
      </c>
      <c r="G32" s="32">
        <f t="shared" si="2"/>
        <v>0</v>
      </c>
      <c r="H32" s="117"/>
      <c r="I32" s="10">
        <v>1</v>
      </c>
      <c r="J32" s="173"/>
      <c r="K32" s="174"/>
      <c r="L32" s="175"/>
      <c r="M32" s="176"/>
      <c r="N32" s="177">
        <f>IF(AND(L32&gt;=$J$21,L32&lt;=$L$21),$N$21,IF(AND(L32&gt;=$J$22,L32&lt;=$L$22),$N$22,IF(AND(L32&gt;=$J$23,L32&lt;=$L$23),$N$23,IF(AND(L32&gt;=$J$24,L32&lt;=$L$24),$N$24,IF(AND(L32&gt;=$J$25,L32&lt;=$L$25),$N$25,IF(AND(L32&gt;=$J$26,L32&lt;=$L$26),$N$26,IF(AND(L32&gt;=$J$27,L32&lt;=$L$27),$N$27,$N$28)))))))</f>
        <v>0</v>
      </c>
      <c r="O32" s="178"/>
    </row>
    <row r="33" spans="1:15" ht="24" customHeight="1" thickBot="1" x14ac:dyDescent="0.35">
      <c r="A33" s="76">
        <v>14</v>
      </c>
      <c r="B33" s="77">
        <f t="shared" si="0"/>
        <v>46036</v>
      </c>
      <c r="C33" s="25"/>
      <c r="D33" s="26"/>
      <c r="E33" s="27"/>
      <c r="F33" s="28">
        <f t="shared" si="1"/>
        <v>0</v>
      </c>
      <c r="G33" s="26">
        <f t="shared" si="2"/>
        <v>0</v>
      </c>
      <c r="H33" s="117"/>
      <c r="I33" s="10">
        <v>2</v>
      </c>
      <c r="J33" s="173"/>
      <c r="K33" s="174"/>
      <c r="L33" s="175"/>
      <c r="M33" s="176"/>
      <c r="N33" s="177">
        <f t="shared" ref="N33:N51" si="3">IF(AND(L33&gt;=$J$21,L33&lt;=$L$21),$N$21,IF(AND(L33&gt;=$J$22,L33&lt;=$L$22),$N$22,IF(AND(L33&gt;=$J$23,L33&lt;=$L$23),$N$23,IF(AND(L33&gt;=$J$24,L33&lt;=$L$24),$N$24,IF(AND(L33&gt;=$J$25,L33&lt;=$L$25),$N$25,IF(AND(L33&gt;=$J$26,L33&lt;=$L$26),$N$26,IF(AND(L33&gt;=$J$27,L33&lt;=$L$27),$N$27,$N$28)))))))</f>
        <v>0</v>
      </c>
      <c r="O33" s="178"/>
    </row>
    <row r="34" spans="1:15" ht="24" customHeight="1" thickBot="1" x14ac:dyDescent="0.35">
      <c r="A34" s="78">
        <v>15</v>
      </c>
      <c r="B34" s="79">
        <f t="shared" si="0"/>
        <v>46037</v>
      </c>
      <c r="C34" s="22"/>
      <c r="D34" s="23"/>
      <c r="E34" s="30"/>
      <c r="F34" s="31">
        <f t="shared" si="1"/>
        <v>0</v>
      </c>
      <c r="G34" s="32">
        <f t="shared" si="2"/>
        <v>0</v>
      </c>
      <c r="H34" s="117"/>
      <c r="I34" s="10">
        <v>3</v>
      </c>
      <c r="J34" s="173"/>
      <c r="K34" s="174"/>
      <c r="L34" s="175"/>
      <c r="M34" s="176"/>
      <c r="N34" s="177">
        <f t="shared" si="3"/>
        <v>0</v>
      </c>
      <c r="O34" s="178"/>
    </row>
    <row r="35" spans="1:15" ht="24" customHeight="1" thickBot="1" x14ac:dyDescent="0.35">
      <c r="A35" s="76">
        <v>16</v>
      </c>
      <c r="B35" s="77">
        <f t="shared" si="0"/>
        <v>46038</v>
      </c>
      <c r="C35" s="25"/>
      <c r="D35" s="26"/>
      <c r="E35" s="27"/>
      <c r="F35" s="28">
        <f t="shared" si="1"/>
        <v>0</v>
      </c>
      <c r="G35" s="26">
        <f t="shared" si="2"/>
        <v>0</v>
      </c>
      <c r="H35" s="117"/>
      <c r="I35" s="10">
        <v>4</v>
      </c>
      <c r="J35" s="173"/>
      <c r="K35" s="174"/>
      <c r="L35" s="175"/>
      <c r="M35" s="176"/>
      <c r="N35" s="177">
        <f t="shared" si="3"/>
        <v>0</v>
      </c>
      <c r="O35" s="178"/>
    </row>
    <row r="36" spans="1:15" ht="24" customHeight="1" thickBot="1" x14ac:dyDescent="0.35">
      <c r="A36" s="78">
        <v>17</v>
      </c>
      <c r="B36" s="79">
        <f t="shared" si="0"/>
        <v>46039</v>
      </c>
      <c r="C36" s="22"/>
      <c r="D36" s="23"/>
      <c r="E36" s="30"/>
      <c r="F36" s="31">
        <f t="shared" si="1"/>
        <v>0</v>
      </c>
      <c r="G36" s="32">
        <f t="shared" si="2"/>
        <v>0</v>
      </c>
      <c r="H36" s="117"/>
      <c r="I36" s="10">
        <v>5</v>
      </c>
      <c r="J36" s="173"/>
      <c r="K36" s="174"/>
      <c r="L36" s="175"/>
      <c r="M36" s="176"/>
      <c r="N36" s="177">
        <f t="shared" si="3"/>
        <v>0</v>
      </c>
      <c r="O36" s="178"/>
    </row>
    <row r="37" spans="1:15" ht="24" customHeight="1" thickBot="1" x14ac:dyDescent="0.35">
      <c r="A37" s="76">
        <v>18</v>
      </c>
      <c r="B37" s="77">
        <f t="shared" si="0"/>
        <v>46040</v>
      </c>
      <c r="C37" s="25"/>
      <c r="D37" s="26"/>
      <c r="E37" s="27"/>
      <c r="F37" s="28">
        <f t="shared" si="1"/>
        <v>0</v>
      </c>
      <c r="G37" s="26">
        <f t="shared" si="2"/>
        <v>0</v>
      </c>
      <c r="H37" s="117"/>
      <c r="I37" s="10">
        <v>6</v>
      </c>
      <c r="J37" s="173"/>
      <c r="K37" s="174"/>
      <c r="L37" s="175"/>
      <c r="M37" s="176"/>
      <c r="N37" s="177">
        <f t="shared" si="3"/>
        <v>0</v>
      </c>
      <c r="O37" s="178"/>
    </row>
    <row r="38" spans="1:15" ht="24" customHeight="1" thickBot="1" x14ac:dyDescent="0.35">
      <c r="A38" s="78">
        <v>19</v>
      </c>
      <c r="B38" s="79">
        <f t="shared" si="0"/>
        <v>46041</v>
      </c>
      <c r="C38" s="22"/>
      <c r="D38" s="23"/>
      <c r="E38" s="30"/>
      <c r="F38" s="31">
        <f t="shared" si="1"/>
        <v>0</v>
      </c>
      <c r="G38" s="32">
        <f t="shared" si="2"/>
        <v>0</v>
      </c>
      <c r="H38" s="117"/>
      <c r="I38" s="10">
        <v>7</v>
      </c>
      <c r="J38" s="173"/>
      <c r="K38" s="174"/>
      <c r="L38" s="175"/>
      <c r="M38" s="176"/>
      <c r="N38" s="177">
        <f t="shared" si="3"/>
        <v>0</v>
      </c>
      <c r="O38" s="178"/>
    </row>
    <row r="39" spans="1:15" ht="24" customHeight="1" thickBot="1" x14ac:dyDescent="0.35">
      <c r="A39" s="76">
        <v>20</v>
      </c>
      <c r="B39" s="77">
        <f t="shared" si="0"/>
        <v>46042</v>
      </c>
      <c r="C39" s="25"/>
      <c r="D39" s="26"/>
      <c r="E39" s="27"/>
      <c r="F39" s="28">
        <f t="shared" si="1"/>
        <v>0</v>
      </c>
      <c r="G39" s="26">
        <f t="shared" si="2"/>
        <v>0</v>
      </c>
      <c r="H39" s="117"/>
      <c r="I39" s="10">
        <v>8</v>
      </c>
      <c r="J39" s="173"/>
      <c r="K39" s="174"/>
      <c r="L39" s="175"/>
      <c r="M39" s="176"/>
      <c r="N39" s="177">
        <f t="shared" si="3"/>
        <v>0</v>
      </c>
      <c r="O39" s="178"/>
    </row>
    <row r="40" spans="1:15" ht="24" customHeight="1" thickBot="1" x14ac:dyDescent="0.35">
      <c r="A40" s="78">
        <v>21</v>
      </c>
      <c r="B40" s="79">
        <f t="shared" si="0"/>
        <v>46043</v>
      </c>
      <c r="C40" s="22"/>
      <c r="D40" s="23"/>
      <c r="E40" s="30"/>
      <c r="F40" s="31">
        <f t="shared" si="1"/>
        <v>0</v>
      </c>
      <c r="G40" s="32">
        <f t="shared" si="2"/>
        <v>0</v>
      </c>
      <c r="H40" s="117"/>
      <c r="I40" s="10">
        <v>9</v>
      </c>
      <c r="J40" s="173"/>
      <c r="K40" s="174"/>
      <c r="L40" s="175"/>
      <c r="M40" s="176"/>
      <c r="N40" s="177">
        <f t="shared" si="3"/>
        <v>0</v>
      </c>
      <c r="O40" s="178"/>
    </row>
    <row r="41" spans="1:15" s="15" customFormat="1" ht="24" customHeight="1" thickBot="1" x14ac:dyDescent="0.35">
      <c r="A41" s="76">
        <v>22</v>
      </c>
      <c r="B41" s="77">
        <f t="shared" si="0"/>
        <v>46044</v>
      </c>
      <c r="C41" s="25"/>
      <c r="D41" s="26"/>
      <c r="E41" s="27"/>
      <c r="F41" s="28">
        <f t="shared" si="1"/>
        <v>0</v>
      </c>
      <c r="G41" s="26">
        <f t="shared" si="2"/>
        <v>0</v>
      </c>
      <c r="H41" s="117"/>
      <c r="I41" s="10">
        <v>10</v>
      </c>
      <c r="J41" s="173"/>
      <c r="K41" s="174"/>
      <c r="L41" s="175"/>
      <c r="M41" s="176"/>
      <c r="N41" s="177">
        <f t="shared" si="3"/>
        <v>0</v>
      </c>
      <c r="O41" s="178"/>
    </row>
    <row r="42" spans="1:15" ht="24" customHeight="1" thickBot="1" x14ac:dyDescent="0.35">
      <c r="A42" s="78">
        <v>23</v>
      </c>
      <c r="B42" s="79">
        <f t="shared" si="0"/>
        <v>46045</v>
      </c>
      <c r="C42" s="22"/>
      <c r="D42" s="23"/>
      <c r="E42" s="30"/>
      <c r="F42" s="31">
        <f t="shared" si="1"/>
        <v>0</v>
      </c>
      <c r="G42" s="32">
        <f t="shared" si="2"/>
        <v>0</v>
      </c>
      <c r="H42" s="117"/>
      <c r="I42" s="10">
        <v>11</v>
      </c>
      <c r="J42" s="173"/>
      <c r="K42" s="174"/>
      <c r="L42" s="175"/>
      <c r="M42" s="176"/>
      <c r="N42" s="177">
        <f t="shared" si="3"/>
        <v>0</v>
      </c>
      <c r="O42" s="178"/>
    </row>
    <row r="43" spans="1:15" ht="24" customHeight="1" thickBot="1" x14ac:dyDescent="0.35">
      <c r="A43" s="76">
        <v>24</v>
      </c>
      <c r="B43" s="77">
        <f t="shared" si="0"/>
        <v>46046</v>
      </c>
      <c r="C43" s="25"/>
      <c r="D43" s="26"/>
      <c r="E43" s="27"/>
      <c r="F43" s="28">
        <f t="shared" si="1"/>
        <v>0</v>
      </c>
      <c r="G43" s="26">
        <f t="shared" si="2"/>
        <v>0</v>
      </c>
      <c r="H43" s="117"/>
      <c r="I43" s="10">
        <v>12</v>
      </c>
      <c r="J43" s="173"/>
      <c r="K43" s="174"/>
      <c r="L43" s="175"/>
      <c r="M43" s="176"/>
      <c r="N43" s="177">
        <f t="shared" si="3"/>
        <v>0</v>
      </c>
      <c r="O43" s="178"/>
    </row>
    <row r="44" spans="1:15" ht="24" customHeight="1" thickBot="1" x14ac:dyDescent="0.35">
      <c r="A44" s="78">
        <v>25</v>
      </c>
      <c r="B44" s="79">
        <f t="shared" si="0"/>
        <v>46047</v>
      </c>
      <c r="C44" s="22"/>
      <c r="D44" s="23"/>
      <c r="E44" s="30"/>
      <c r="F44" s="31">
        <f t="shared" si="1"/>
        <v>0</v>
      </c>
      <c r="G44" s="32">
        <f t="shared" si="2"/>
        <v>0</v>
      </c>
      <c r="H44" s="117"/>
      <c r="I44" s="10">
        <v>13</v>
      </c>
      <c r="J44" s="173"/>
      <c r="K44" s="174"/>
      <c r="L44" s="175"/>
      <c r="M44" s="176"/>
      <c r="N44" s="177">
        <f t="shared" si="3"/>
        <v>0</v>
      </c>
      <c r="O44" s="178"/>
    </row>
    <row r="45" spans="1:15" ht="24" customHeight="1" thickBot="1" x14ac:dyDescent="0.35">
      <c r="A45" s="76">
        <v>26</v>
      </c>
      <c r="B45" s="77">
        <f t="shared" si="0"/>
        <v>46048</v>
      </c>
      <c r="C45" s="25"/>
      <c r="D45" s="26"/>
      <c r="E45" s="27"/>
      <c r="F45" s="28">
        <f t="shared" si="1"/>
        <v>0</v>
      </c>
      <c r="G45" s="26">
        <f t="shared" si="2"/>
        <v>0</v>
      </c>
      <c r="H45" s="117"/>
      <c r="I45" s="10">
        <v>14</v>
      </c>
      <c r="J45" s="173"/>
      <c r="K45" s="174"/>
      <c r="L45" s="175"/>
      <c r="M45" s="176"/>
      <c r="N45" s="177">
        <f t="shared" si="3"/>
        <v>0</v>
      </c>
      <c r="O45" s="178"/>
    </row>
    <row r="46" spans="1:15" ht="24" customHeight="1" thickBot="1" x14ac:dyDescent="0.35">
      <c r="A46" s="78">
        <v>27</v>
      </c>
      <c r="B46" s="79">
        <f t="shared" si="0"/>
        <v>46049</v>
      </c>
      <c r="C46" s="22"/>
      <c r="D46" s="23"/>
      <c r="E46" s="30"/>
      <c r="F46" s="31">
        <f t="shared" si="1"/>
        <v>0</v>
      </c>
      <c r="G46" s="32">
        <f t="shared" si="2"/>
        <v>0</v>
      </c>
      <c r="H46" s="117"/>
      <c r="I46" s="10">
        <v>15</v>
      </c>
      <c r="J46" s="173"/>
      <c r="K46" s="174"/>
      <c r="L46" s="175"/>
      <c r="M46" s="176"/>
      <c r="N46" s="177">
        <f t="shared" si="3"/>
        <v>0</v>
      </c>
      <c r="O46" s="178"/>
    </row>
    <row r="47" spans="1:15" ht="24" customHeight="1" thickBot="1" x14ac:dyDescent="0.35">
      <c r="A47" s="76">
        <v>28</v>
      </c>
      <c r="B47" s="77">
        <f t="shared" si="0"/>
        <v>46050</v>
      </c>
      <c r="C47" s="25"/>
      <c r="D47" s="26"/>
      <c r="E47" s="27"/>
      <c r="F47" s="28">
        <f t="shared" si="1"/>
        <v>0</v>
      </c>
      <c r="G47" s="26">
        <f t="shared" si="2"/>
        <v>0</v>
      </c>
      <c r="H47" s="117"/>
      <c r="I47" s="10">
        <v>16</v>
      </c>
      <c r="J47" s="173"/>
      <c r="K47" s="174"/>
      <c r="L47" s="175"/>
      <c r="M47" s="176"/>
      <c r="N47" s="177">
        <f t="shared" si="3"/>
        <v>0</v>
      </c>
      <c r="O47" s="178"/>
    </row>
    <row r="48" spans="1:15" ht="24" customHeight="1" thickBot="1" x14ac:dyDescent="0.35">
      <c r="A48" s="78">
        <f>IF(DAY(DATE($G$13,$G$138+1,0))=28,"",29)</f>
        <v>29</v>
      </c>
      <c r="B48" s="79">
        <f>IF(ISERROR(DATE($G$13,$G$138,A48)),"",(DATE($G$13,$G$138,A48)))</f>
        <v>46051</v>
      </c>
      <c r="C48" s="22"/>
      <c r="D48" s="23"/>
      <c r="E48" s="30"/>
      <c r="F48" s="31">
        <f t="shared" si="1"/>
        <v>0</v>
      </c>
      <c r="G48" s="32">
        <f t="shared" si="2"/>
        <v>0</v>
      </c>
      <c r="H48" s="117"/>
      <c r="I48" s="10">
        <v>17</v>
      </c>
      <c r="J48" s="173"/>
      <c r="K48" s="174"/>
      <c r="L48" s="175"/>
      <c r="M48" s="176"/>
      <c r="N48" s="177">
        <f t="shared" si="3"/>
        <v>0</v>
      </c>
      <c r="O48" s="178"/>
    </row>
    <row r="49" spans="1:15" ht="24" customHeight="1" thickBot="1" x14ac:dyDescent="0.35">
      <c r="A49" s="83">
        <f>IF(OR(DAY(DATE($G$13,$G$138+1,0))=28,DAY(DATE($G$13,$G$138+1,0))=29),"",IF(DAY(DATE($G$13,$G$138+1,0))=29,"",30))</f>
        <v>30</v>
      </c>
      <c r="B49" s="84">
        <f>IF(ISERROR(DATE($G$13,$G$138,A49)),"",(DATE($G$13,$G$138,A49)))</f>
        <v>46052</v>
      </c>
      <c r="C49" s="25"/>
      <c r="D49" s="26"/>
      <c r="E49" s="35"/>
      <c r="F49" s="28">
        <f t="shared" si="1"/>
        <v>0</v>
      </c>
      <c r="G49" s="26">
        <f t="shared" si="2"/>
        <v>0</v>
      </c>
      <c r="H49" s="117"/>
      <c r="I49" s="10">
        <v>18</v>
      </c>
      <c r="J49" s="173"/>
      <c r="K49" s="174"/>
      <c r="L49" s="175"/>
      <c r="M49" s="176"/>
      <c r="N49" s="177">
        <f t="shared" si="3"/>
        <v>0</v>
      </c>
      <c r="O49" s="178"/>
    </row>
    <row r="50" spans="1:15" ht="24" customHeight="1" thickBot="1" x14ac:dyDescent="0.35">
      <c r="A50" s="85">
        <f>IF(OR(DAY(DATE($G$13,$G$138+1,0))=28,DAY(DATE($G$13,$G$138+1,0))=29),"",IF(DAY(DATE($G$13,$G$138+1,0))=30,"",31))</f>
        <v>31</v>
      </c>
      <c r="B50" s="86">
        <f>IF(ISERROR(DATE($G$13,$G$138,A50)),"",(DATE($G$13,$G$138,A50)))</f>
        <v>46053</v>
      </c>
      <c r="C50" s="22"/>
      <c r="D50" s="23"/>
      <c r="E50" s="30"/>
      <c r="F50" s="31">
        <f t="shared" si="1"/>
        <v>0</v>
      </c>
      <c r="G50" s="32">
        <f t="shared" si="2"/>
        <v>0</v>
      </c>
      <c r="H50" s="117"/>
      <c r="I50" s="10">
        <v>19</v>
      </c>
      <c r="J50" s="173"/>
      <c r="K50" s="174"/>
      <c r="L50" s="175"/>
      <c r="M50" s="176"/>
      <c r="N50" s="177">
        <f t="shared" si="3"/>
        <v>0</v>
      </c>
      <c r="O50" s="178"/>
    </row>
    <row r="51" spans="1:15" ht="24" customHeight="1" thickBot="1" x14ac:dyDescent="0.35">
      <c r="A51" s="184"/>
      <c r="B51" s="185"/>
      <c r="C51" s="186" t="s">
        <v>32</v>
      </c>
      <c r="D51" s="187"/>
      <c r="E51" s="87"/>
      <c r="F51" s="88">
        <f>SUM(F20:F50)</f>
        <v>0</v>
      </c>
      <c r="G51" s="88">
        <f>SUM(G20:G50)</f>
        <v>0</v>
      </c>
      <c r="H51" s="36"/>
      <c r="I51" s="10">
        <v>20</v>
      </c>
      <c r="J51" s="173"/>
      <c r="K51" s="174"/>
      <c r="L51" s="175"/>
      <c r="M51" s="176"/>
      <c r="N51" s="177">
        <f t="shared" si="3"/>
        <v>0</v>
      </c>
      <c r="O51" s="178"/>
    </row>
    <row r="52" spans="1:15" ht="24" customHeight="1" thickBot="1" x14ac:dyDescent="0.35">
      <c r="A52" s="186" t="s">
        <v>33</v>
      </c>
      <c r="B52" s="187"/>
      <c r="C52" s="187"/>
      <c r="D52" s="242"/>
      <c r="E52" s="182">
        <f>SUM(N32:O51)</f>
        <v>0</v>
      </c>
      <c r="F52" s="183"/>
      <c r="G52" s="89"/>
      <c r="H52" s="90"/>
      <c r="I52" s="10"/>
      <c r="J52" s="10"/>
      <c r="K52" s="10"/>
      <c r="L52" s="10"/>
      <c r="M52" s="10"/>
      <c r="N52" s="10"/>
      <c r="O52" s="10"/>
    </row>
    <row r="53" spans="1:15" ht="19.5" customHeight="1" x14ac:dyDescent="0.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ht="49.5" customHeight="1" x14ac:dyDescent="0.3">
      <c r="A54" s="166" t="s">
        <v>140</v>
      </c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167"/>
    </row>
    <row r="55" spans="1:15" ht="10.95" customHeight="1" thickBot="1" x14ac:dyDescent="0.35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10"/>
    </row>
    <row r="56" spans="1:15" ht="24" customHeight="1" x14ac:dyDescent="0.3">
      <c r="A56" s="168" t="s">
        <v>125</v>
      </c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70"/>
    </row>
    <row r="57" spans="1:15" ht="24" customHeight="1" thickBot="1" x14ac:dyDescent="0.35">
      <c r="A57" s="38"/>
      <c r="B57" s="96"/>
      <c r="C57" s="96"/>
      <c r="D57" s="96"/>
      <c r="E57" s="96"/>
      <c r="F57" s="96"/>
      <c r="G57" s="96"/>
      <c r="H57" s="96"/>
      <c r="I57" s="96"/>
      <c r="J57" s="39"/>
      <c r="K57" s="37"/>
      <c r="L57" s="37" t="s">
        <v>34</v>
      </c>
      <c r="M57" s="37"/>
      <c r="N57" s="119" t="s">
        <v>35</v>
      </c>
      <c r="O57" s="95"/>
    </row>
    <row r="58" spans="1:15" ht="24" customHeight="1" thickBot="1" x14ac:dyDescent="0.35">
      <c r="A58" s="158" t="s">
        <v>126</v>
      </c>
      <c r="B58" s="159"/>
      <c r="C58" s="159"/>
      <c r="D58" s="159"/>
      <c r="E58" s="159"/>
      <c r="F58" s="159"/>
      <c r="G58" s="159"/>
      <c r="H58" s="159"/>
      <c r="I58" s="159"/>
      <c r="J58" s="159"/>
      <c r="K58" s="171"/>
      <c r="L58" s="64"/>
      <c r="M58" s="37"/>
      <c r="N58" s="118"/>
      <c r="O58" s="95"/>
    </row>
    <row r="59" spans="1:15" ht="11.4" customHeight="1" thickBot="1" x14ac:dyDescent="0.35">
      <c r="A59" s="38"/>
      <c r="B59" s="96"/>
      <c r="C59" s="96"/>
      <c r="D59" s="96"/>
      <c r="E59" s="96"/>
      <c r="F59" s="96"/>
      <c r="G59" s="96"/>
      <c r="H59" s="96"/>
      <c r="I59" s="96"/>
      <c r="J59" s="39"/>
      <c r="K59" s="37"/>
      <c r="L59" s="37"/>
      <c r="M59" s="37"/>
      <c r="N59" s="39"/>
      <c r="O59" s="95"/>
    </row>
    <row r="60" spans="1:15" ht="28.95" customHeight="1" thickBot="1" x14ac:dyDescent="0.35">
      <c r="A60" s="38"/>
      <c r="B60" s="172" t="s">
        <v>132</v>
      </c>
      <c r="C60" s="159"/>
      <c r="D60" s="159"/>
      <c r="E60" s="159"/>
      <c r="F60" s="159"/>
      <c r="G60" s="159"/>
      <c r="H60" s="159"/>
      <c r="I60" s="159"/>
      <c r="J60" s="159"/>
      <c r="K60" s="171"/>
      <c r="L60" s="121"/>
      <c r="M60" s="37"/>
      <c r="N60" s="118"/>
      <c r="O60" s="95"/>
    </row>
    <row r="61" spans="1:15" ht="12.6" customHeight="1" thickBot="1" x14ac:dyDescent="0.35">
      <c r="A61" s="38"/>
      <c r="B61" s="96"/>
      <c r="C61" s="96"/>
      <c r="D61" s="96"/>
      <c r="E61" s="96"/>
      <c r="F61" s="96"/>
      <c r="G61" s="96"/>
      <c r="H61" s="96"/>
      <c r="I61" s="96"/>
      <c r="J61" s="39"/>
      <c r="K61" s="37"/>
      <c r="L61" s="10"/>
      <c r="M61" s="37" t="s">
        <v>127</v>
      </c>
      <c r="N61" s="39"/>
      <c r="O61" s="95"/>
    </row>
    <row r="62" spans="1:15" ht="24.6" customHeight="1" thickBot="1" x14ac:dyDescent="0.35">
      <c r="A62" s="158" t="s">
        <v>133</v>
      </c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0"/>
      <c r="M62" s="64"/>
      <c r="N62" s="39"/>
      <c r="O62" s="95"/>
    </row>
    <row r="63" spans="1:15" ht="11.4" customHeight="1" thickBot="1" x14ac:dyDescent="0.35">
      <c r="A63" s="120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3"/>
    </row>
    <row r="64" spans="1:15" ht="20.399999999999999" customHeight="1" x14ac:dyDescent="0.3">
      <c r="A64" s="160" t="s">
        <v>128</v>
      </c>
      <c r="B64" s="161"/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2"/>
    </row>
    <row r="65" spans="1:15" ht="18.600000000000001" customHeight="1" thickBot="1" x14ac:dyDescent="0.35">
      <c r="A65" s="163" t="s">
        <v>134</v>
      </c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5"/>
    </row>
    <row r="66" spans="1:15" ht="18.600000000000001" customHeight="1" x14ac:dyDescent="0.3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</row>
    <row r="67" spans="1:15" ht="18.600000000000001" customHeight="1" x14ac:dyDescent="0.3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</row>
    <row r="68" spans="1:15" ht="24" customHeight="1" x14ac:dyDescent="0.3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</row>
    <row r="69" spans="1:15" ht="24" customHeight="1" x14ac:dyDescent="0.3">
      <c r="A69" s="104" t="s">
        <v>36</v>
      </c>
      <c r="B69" s="105"/>
      <c r="C69" s="105"/>
      <c r="D69" s="105"/>
      <c r="E69" s="105"/>
      <c r="F69" s="105"/>
      <c r="G69" s="105"/>
      <c r="H69" s="9"/>
      <c r="I69" s="9"/>
      <c r="J69" s="10"/>
      <c r="K69" s="10"/>
      <c r="L69" s="10"/>
      <c r="M69" s="10"/>
      <c r="N69" s="10"/>
      <c r="O69" s="10"/>
    </row>
    <row r="70" spans="1:15" ht="24" customHeight="1" x14ac:dyDescent="0.3">
      <c r="A70" s="129" t="s">
        <v>135</v>
      </c>
      <c r="B70" s="130"/>
      <c r="C70" s="130"/>
      <c r="D70" s="130"/>
      <c r="E70" s="130"/>
      <c r="F70" s="239"/>
      <c r="G70" s="239"/>
      <c r="H70" s="239"/>
      <c r="I70" s="239"/>
      <c r="J70" s="240"/>
      <c r="K70" s="240"/>
      <c r="L70" s="240"/>
      <c r="M70" s="240"/>
      <c r="N70" s="240"/>
      <c r="O70" s="240"/>
    </row>
    <row r="71" spans="1:15" ht="24" customHeight="1" x14ac:dyDescent="0.3">
      <c r="A71" s="129" t="s">
        <v>136</v>
      </c>
      <c r="B71" s="130"/>
      <c r="C71" s="130"/>
      <c r="D71" s="130"/>
      <c r="E71" s="130"/>
      <c r="F71" s="239"/>
      <c r="G71" s="239"/>
      <c r="H71" s="239"/>
      <c r="I71" s="239"/>
      <c r="J71" s="240"/>
      <c r="K71" s="240"/>
      <c r="L71" s="240"/>
      <c r="M71" s="240"/>
      <c r="N71" s="240"/>
      <c r="O71" s="240"/>
    </row>
    <row r="72" spans="1:15" ht="24" customHeight="1" x14ac:dyDescent="0.3">
      <c r="A72" s="129" t="s">
        <v>137</v>
      </c>
      <c r="B72" s="130"/>
      <c r="C72" s="130"/>
      <c r="D72" s="130"/>
      <c r="E72" s="130"/>
      <c r="F72" s="239"/>
      <c r="G72" s="239"/>
      <c r="H72" s="239"/>
      <c r="I72" s="239"/>
      <c r="J72" s="240"/>
      <c r="K72" s="240"/>
      <c r="L72" s="240"/>
      <c r="M72" s="240"/>
      <c r="N72" s="240"/>
      <c r="O72" s="240"/>
    </row>
    <row r="73" spans="1:15" ht="24" customHeight="1" x14ac:dyDescent="0.3">
      <c r="A73" s="129" t="s">
        <v>37</v>
      </c>
      <c r="B73" s="130"/>
      <c r="C73" s="130"/>
      <c r="D73" s="130"/>
      <c r="E73" s="130"/>
      <c r="F73" s="239"/>
      <c r="G73" s="239"/>
      <c r="H73" s="239"/>
      <c r="I73" s="239"/>
      <c r="J73" s="240"/>
      <c r="K73" s="240"/>
      <c r="L73" s="240"/>
      <c r="M73" s="240"/>
      <c r="N73" s="240"/>
      <c r="O73" s="240"/>
    </row>
    <row r="74" spans="1:15" ht="24" customHeight="1" x14ac:dyDescent="0.3">
      <c r="A74" s="237" t="s">
        <v>144</v>
      </c>
      <c r="B74" s="238"/>
      <c r="C74" s="238"/>
      <c r="D74" s="238"/>
      <c r="E74" s="132" t="s">
        <v>38</v>
      </c>
      <c r="F74" s="154" t="s">
        <v>39</v>
      </c>
      <c r="G74" s="154"/>
      <c r="H74" s="155" t="s">
        <v>131</v>
      </c>
      <c r="I74" s="154" t="s">
        <v>40</v>
      </c>
      <c r="J74" s="131" t="s">
        <v>129</v>
      </c>
      <c r="K74" s="131"/>
      <c r="L74" s="131"/>
      <c r="M74" s="131"/>
      <c r="N74" s="131"/>
      <c r="O74" s="131"/>
    </row>
    <row r="75" spans="1:15" ht="24" customHeight="1" x14ac:dyDescent="0.3">
      <c r="A75" s="238"/>
      <c r="B75" s="238"/>
      <c r="C75" s="238"/>
      <c r="D75" s="238"/>
      <c r="E75" s="132"/>
      <c r="F75" s="106" t="s">
        <v>22</v>
      </c>
      <c r="G75" s="106" t="s">
        <v>23</v>
      </c>
      <c r="H75" s="155"/>
      <c r="I75" s="154"/>
      <c r="J75" s="131"/>
      <c r="K75" s="131"/>
      <c r="L75" s="131"/>
      <c r="M75" s="131"/>
      <c r="N75" s="131"/>
      <c r="O75" s="131"/>
    </row>
    <row r="76" spans="1:15" ht="24" customHeight="1" x14ac:dyDescent="0.3">
      <c r="A76" s="238"/>
      <c r="B76" s="238"/>
      <c r="C76" s="238"/>
      <c r="D76" s="238"/>
      <c r="E76" s="41"/>
      <c r="F76" s="42"/>
      <c r="G76" s="43"/>
      <c r="H76" s="43"/>
      <c r="I76" s="107">
        <f>G76-F76-H76</f>
        <v>0</v>
      </c>
      <c r="J76" s="127"/>
      <c r="K76" s="127"/>
      <c r="L76" s="127"/>
      <c r="M76" s="127"/>
      <c r="N76" s="127"/>
      <c r="O76" s="127"/>
    </row>
    <row r="77" spans="1:15" ht="24" customHeight="1" x14ac:dyDescent="0.3">
      <c r="A77" s="238"/>
      <c r="B77" s="238"/>
      <c r="C77" s="238"/>
      <c r="D77" s="238"/>
      <c r="E77" s="41"/>
      <c r="F77" s="42"/>
      <c r="G77" s="43"/>
      <c r="H77" s="43"/>
      <c r="I77" s="107">
        <f>G77-F77-H77</f>
        <v>0</v>
      </c>
      <c r="J77" s="127"/>
      <c r="K77" s="127"/>
      <c r="L77" s="127"/>
      <c r="M77" s="127"/>
      <c r="N77" s="127"/>
      <c r="O77" s="127"/>
    </row>
    <row r="78" spans="1:15" ht="24" customHeight="1" x14ac:dyDescent="0.3">
      <c r="A78" s="238"/>
      <c r="B78" s="238"/>
      <c r="C78" s="238"/>
      <c r="D78" s="238"/>
      <c r="E78" s="41"/>
      <c r="F78" s="42"/>
      <c r="G78" s="43"/>
      <c r="H78" s="43"/>
      <c r="I78" s="107">
        <f t="shared" ref="I78:I103" si="4">G78-F78-H78</f>
        <v>0</v>
      </c>
      <c r="J78" s="127"/>
      <c r="K78" s="127"/>
      <c r="L78" s="127"/>
      <c r="M78" s="127"/>
      <c r="N78" s="127"/>
      <c r="O78" s="127"/>
    </row>
    <row r="79" spans="1:15" ht="24" customHeight="1" x14ac:dyDescent="0.3">
      <c r="A79" s="238"/>
      <c r="B79" s="238"/>
      <c r="C79" s="238"/>
      <c r="D79" s="238"/>
      <c r="E79" s="41"/>
      <c r="F79" s="42"/>
      <c r="G79" s="43"/>
      <c r="H79" s="43"/>
      <c r="I79" s="107">
        <f t="shared" si="4"/>
        <v>0</v>
      </c>
      <c r="J79" s="127"/>
      <c r="K79" s="127"/>
      <c r="L79" s="127"/>
      <c r="M79" s="127"/>
      <c r="N79" s="127"/>
      <c r="O79" s="127"/>
    </row>
    <row r="80" spans="1:15" ht="24" customHeight="1" x14ac:dyDescent="0.3">
      <c r="A80" s="238"/>
      <c r="B80" s="238"/>
      <c r="C80" s="238"/>
      <c r="D80" s="238"/>
      <c r="E80" s="41"/>
      <c r="F80" s="42"/>
      <c r="G80" s="43"/>
      <c r="H80" s="43"/>
      <c r="I80" s="107">
        <f t="shared" si="4"/>
        <v>0</v>
      </c>
      <c r="J80" s="127"/>
      <c r="K80" s="127"/>
      <c r="L80" s="127"/>
      <c r="M80" s="127"/>
      <c r="N80" s="127"/>
      <c r="O80" s="127"/>
    </row>
    <row r="81" spans="1:15" ht="24" customHeight="1" x14ac:dyDescent="0.3">
      <c r="A81" s="238"/>
      <c r="B81" s="238"/>
      <c r="C81" s="238"/>
      <c r="D81" s="238"/>
      <c r="E81" s="41"/>
      <c r="F81" s="42"/>
      <c r="G81" s="43"/>
      <c r="H81" s="43"/>
      <c r="I81" s="107">
        <f t="shared" si="4"/>
        <v>0</v>
      </c>
      <c r="J81" s="127"/>
      <c r="K81" s="127"/>
      <c r="L81" s="127"/>
      <c r="M81" s="127"/>
      <c r="N81" s="127"/>
      <c r="O81" s="127"/>
    </row>
    <row r="82" spans="1:15" ht="24" customHeight="1" x14ac:dyDescent="0.3">
      <c r="A82" s="238"/>
      <c r="B82" s="238"/>
      <c r="C82" s="238"/>
      <c r="D82" s="238"/>
      <c r="E82" s="41"/>
      <c r="F82" s="42"/>
      <c r="G82" s="43"/>
      <c r="H82" s="43"/>
      <c r="I82" s="107">
        <f t="shared" si="4"/>
        <v>0</v>
      </c>
      <c r="J82" s="127"/>
      <c r="K82" s="127"/>
      <c r="L82" s="127"/>
      <c r="M82" s="127"/>
      <c r="N82" s="127"/>
      <c r="O82" s="127"/>
    </row>
    <row r="83" spans="1:15" ht="24" customHeight="1" x14ac:dyDescent="0.3">
      <c r="A83" s="238"/>
      <c r="B83" s="238"/>
      <c r="C83" s="238"/>
      <c r="D83" s="238"/>
      <c r="E83" s="41"/>
      <c r="F83" s="42"/>
      <c r="G83" s="43"/>
      <c r="H83" s="43"/>
      <c r="I83" s="107">
        <f t="shared" si="4"/>
        <v>0</v>
      </c>
      <c r="J83" s="127"/>
      <c r="K83" s="127"/>
      <c r="L83" s="127"/>
      <c r="M83" s="127"/>
      <c r="N83" s="127"/>
      <c r="O83" s="127"/>
    </row>
    <row r="84" spans="1:15" ht="24" customHeight="1" x14ac:dyDescent="0.3">
      <c r="A84" s="238"/>
      <c r="B84" s="238"/>
      <c r="C84" s="238"/>
      <c r="D84" s="238"/>
      <c r="E84" s="41"/>
      <c r="F84" s="42"/>
      <c r="G84" s="43"/>
      <c r="H84" s="43"/>
      <c r="I84" s="107">
        <f t="shared" si="4"/>
        <v>0</v>
      </c>
      <c r="J84" s="127"/>
      <c r="K84" s="127"/>
      <c r="L84" s="127"/>
      <c r="M84" s="127"/>
      <c r="N84" s="127"/>
      <c r="O84" s="127"/>
    </row>
    <row r="85" spans="1:15" ht="24" customHeight="1" x14ac:dyDescent="0.3">
      <c r="A85" s="238"/>
      <c r="B85" s="238"/>
      <c r="C85" s="238"/>
      <c r="D85" s="238"/>
      <c r="E85" s="41"/>
      <c r="F85" s="42"/>
      <c r="G85" s="43"/>
      <c r="H85" s="43"/>
      <c r="I85" s="107">
        <f t="shared" si="4"/>
        <v>0</v>
      </c>
      <c r="J85" s="127"/>
      <c r="K85" s="127"/>
      <c r="L85" s="127"/>
      <c r="M85" s="127"/>
      <c r="N85" s="127"/>
      <c r="O85" s="127"/>
    </row>
    <row r="86" spans="1:15" ht="24" customHeight="1" x14ac:dyDescent="0.3">
      <c r="A86" s="238"/>
      <c r="B86" s="238"/>
      <c r="C86" s="238"/>
      <c r="D86" s="238"/>
      <c r="E86" s="41"/>
      <c r="F86" s="42"/>
      <c r="G86" s="43"/>
      <c r="H86" s="43"/>
      <c r="I86" s="107">
        <f t="shared" si="4"/>
        <v>0</v>
      </c>
      <c r="J86" s="127"/>
      <c r="K86" s="127"/>
      <c r="L86" s="127"/>
      <c r="M86" s="127"/>
      <c r="N86" s="127"/>
      <c r="O86" s="127"/>
    </row>
    <row r="87" spans="1:15" ht="24" customHeight="1" x14ac:dyDescent="0.3">
      <c r="A87" s="238"/>
      <c r="B87" s="238"/>
      <c r="C87" s="238"/>
      <c r="D87" s="238"/>
      <c r="E87" s="41"/>
      <c r="F87" s="42"/>
      <c r="G87" s="43"/>
      <c r="H87" s="43"/>
      <c r="I87" s="107">
        <f t="shared" si="4"/>
        <v>0</v>
      </c>
      <c r="J87" s="127"/>
      <c r="K87" s="127"/>
      <c r="L87" s="127"/>
      <c r="M87" s="127"/>
      <c r="N87" s="127"/>
      <c r="O87" s="127"/>
    </row>
    <row r="88" spans="1:15" ht="24" customHeight="1" x14ac:dyDescent="0.3">
      <c r="A88" s="238"/>
      <c r="B88" s="238"/>
      <c r="C88" s="238"/>
      <c r="D88" s="238"/>
      <c r="E88" s="41"/>
      <c r="F88" s="42"/>
      <c r="G88" s="43"/>
      <c r="H88" s="43"/>
      <c r="I88" s="107">
        <f t="shared" si="4"/>
        <v>0</v>
      </c>
      <c r="J88" s="127"/>
      <c r="K88" s="127"/>
      <c r="L88" s="127"/>
      <c r="M88" s="127"/>
      <c r="N88" s="127"/>
      <c r="O88" s="127"/>
    </row>
    <row r="89" spans="1:15" ht="24" customHeight="1" x14ac:dyDescent="0.3">
      <c r="A89" s="238"/>
      <c r="B89" s="238"/>
      <c r="C89" s="238"/>
      <c r="D89" s="238"/>
      <c r="E89" s="41"/>
      <c r="F89" s="42"/>
      <c r="G89" s="43"/>
      <c r="H89" s="43"/>
      <c r="I89" s="107">
        <f t="shared" si="4"/>
        <v>0</v>
      </c>
      <c r="J89" s="127"/>
      <c r="K89" s="127"/>
      <c r="L89" s="127"/>
      <c r="M89" s="127"/>
      <c r="N89" s="127"/>
      <c r="O89" s="127"/>
    </row>
    <row r="90" spans="1:15" ht="24" customHeight="1" x14ac:dyDescent="0.3">
      <c r="A90" s="238"/>
      <c r="B90" s="238"/>
      <c r="C90" s="238"/>
      <c r="D90" s="238"/>
      <c r="E90" s="41"/>
      <c r="F90" s="42"/>
      <c r="G90" s="43"/>
      <c r="H90" s="43"/>
      <c r="I90" s="107">
        <f t="shared" si="4"/>
        <v>0</v>
      </c>
      <c r="J90" s="127"/>
      <c r="K90" s="127"/>
      <c r="L90" s="127"/>
      <c r="M90" s="127"/>
      <c r="N90" s="127"/>
      <c r="O90" s="127"/>
    </row>
    <row r="91" spans="1:15" ht="24" customHeight="1" x14ac:dyDescent="0.3">
      <c r="A91" s="238"/>
      <c r="B91" s="238"/>
      <c r="C91" s="238"/>
      <c r="D91" s="238"/>
      <c r="E91" s="41"/>
      <c r="F91" s="42"/>
      <c r="G91" s="43"/>
      <c r="H91" s="43"/>
      <c r="I91" s="107">
        <f t="shared" si="4"/>
        <v>0</v>
      </c>
      <c r="J91" s="127"/>
      <c r="K91" s="127"/>
      <c r="L91" s="127"/>
      <c r="M91" s="127"/>
      <c r="N91" s="127"/>
      <c r="O91" s="127"/>
    </row>
    <row r="92" spans="1:15" ht="24" customHeight="1" x14ac:dyDescent="0.3">
      <c r="A92" s="238"/>
      <c r="B92" s="238"/>
      <c r="C92" s="238"/>
      <c r="D92" s="238"/>
      <c r="E92" s="41"/>
      <c r="F92" s="42"/>
      <c r="G92" s="43"/>
      <c r="H92" s="43"/>
      <c r="I92" s="107">
        <f t="shared" si="4"/>
        <v>0</v>
      </c>
      <c r="J92" s="127"/>
      <c r="K92" s="127"/>
      <c r="L92" s="127"/>
      <c r="M92" s="127"/>
      <c r="N92" s="127"/>
      <c r="O92" s="127"/>
    </row>
    <row r="93" spans="1:15" ht="24" customHeight="1" x14ac:dyDescent="0.3">
      <c r="A93" s="238"/>
      <c r="B93" s="238"/>
      <c r="C93" s="238"/>
      <c r="D93" s="238"/>
      <c r="E93" s="41"/>
      <c r="F93" s="42"/>
      <c r="G93" s="43"/>
      <c r="H93" s="43"/>
      <c r="I93" s="107">
        <f t="shared" si="4"/>
        <v>0</v>
      </c>
      <c r="J93" s="127"/>
      <c r="K93" s="127"/>
      <c r="L93" s="127"/>
      <c r="M93" s="127"/>
      <c r="N93" s="127"/>
      <c r="O93" s="127"/>
    </row>
    <row r="94" spans="1:15" ht="24" customHeight="1" x14ac:dyDescent="0.3">
      <c r="A94" s="238"/>
      <c r="B94" s="238"/>
      <c r="C94" s="238"/>
      <c r="D94" s="238"/>
      <c r="E94" s="41"/>
      <c r="F94" s="42"/>
      <c r="G94" s="43"/>
      <c r="H94" s="43"/>
      <c r="I94" s="107">
        <f t="shared" si="4"/>
        <v>0</v>
      </c>
      <c r="J94" s="127"/>
      <c r="K94" s="127"/>
      <c r="L94" s="127"/>
      <c r="M94" s="127"/>
      <c r="N94" s="127"/>
      <c r="O94" s="127"/>
    </row>
    <row r="95" spans="1:15" ht="24" customHeight="1" x14ac:dyDescent="0.3">
      <c r="A95" s="238"/>
      <c r="B95" s="238"/>
      <c r="C95" s="238"/>
      <c r="D95" s="238"/>
      <c r="E95" s="41"/>
      <c r="F95" s="42"/>
      <c r="G95" s="43"/>
      <c r="H95" s="43"/>
      <c r="I95" s="107">
        <f t="shared" si="4"/>
        <v>0</v>
      </c>
      <c r="J95" s="127"/>
      <c r="K95" s="127"/>
      <c r="L95" s="127"/>
      <c r="M95" s="127"/>
      <c r="N95" s="127"/>
      <c r="O95" s="127"/>
    </row>
    <row r="96" spans="1:15" ht="24" customHeight="1" x14ac:dyDescent="0.3">
      <c r="A96" s="238"/>
      <c r="B96" s="238"/>
      <c r="C96" s="238"/>
      <c r="D96" s="238"/>
      <c r="E96" s="41"/>
      <c r="F96" s="42"/>
      <c r="G96" s="43"/>
      <c r="H96" s="43"/>
      <c r="I96" s="107">
        <f t="shared" si="4"/>
        <v>0</v>
      </c>
      <c r="J96" s="127"/>
      <c r="K96" s="127"/>
      <c r="L96" s="127"/>
      <c r="M96" s="127"/>
      <c r="N96" s="127"/>
      <c r="O96" s="127"/>
    </row>
    <row r="97" spans="1:15" ht="24" customHeight="1" x14ac:dyDescent="0.3">
      <c r="A97" s="238"/>
      <c r="B97" s="238"/>
      <c r="C97" s="238"/>
      <c r="D97" s="238"/>
      <c r="E97" s="41"/>
      <c r="F97" s="42"/>
      <c r="G97" s="43"/>
      <c r="H97" s="43"/>
      <c r="I97" s="107">
        <f t="shared" si="4"/>
        <v>0</v>
      </c>
      <c r="J97" s="127"/>
      <c r="K97" s="127"/>
      <c r="L97" s="127"/>
      <c r="M97" s="127"/>
      <c r="N97" s="127"/>
      <c r="O97" s="127"/>
    </row>
    <row r="98" spans="1:15" ht="24" customHeight="1" x14ac:dyDescent="0.3">
      <c r="A98" s="238"/>
      <c r="B98" s="238"/>
      <c r="C98" s="238"/>
      <c r="D98" s="238"/>
      <c r="E98" s="41"/>
      <c r="F98" s="42"/>
      <c r="G98" s="43"/>
      <c r="H98" s="43"/>
      <c r="I98" s="107">
        <f t="shared" si="4"/>
        <v>0</v>
      </c>
      <c r="J98" s="127"/>
      <c r="K98" s="127"/>
      <c r="L98" s="127"/>
      <c r="M98" s="127"/>
      <c r="N98" s="127"/>
      <c r="O98" s="127"/>
    </row>
    <row r="99" spans="1:15" ht="24" customHeight="1" x14ac:dyDescent="0.3">
      <c r="A99" s="238"/>
      <c r="B99" s="238"/>
      <c r="C99" s="238"/>
      <c r="D99" s="238"/>
      <c r="E99" s="41"/>
      <c r="F99" s="42"/>
      <c r="G99" s="43"/>
      <c r="H99" s="43"/>
      <c r="I99" s="107">
        <f t="shared" si="4"/>
        <v>0</v>
      </c>
      <c r="J99" s="127"/>
      <c r="K99" s="127"/>
      <c r="L99" s="127"/>
      <c r="M99" s="127"/>
      <c r="N99" s="127"/>
      <c r="O99" s="127"/>
    </row>
    <row r="100" spans="1:15" ht="24" customHeight="1" x14ac:dyDescent="0.3">
      <c r="A100" s="238"/>
      <c r="B100" s="238"/>
      <c r="C100" s="238"/>
      <c r="D100" s="238"/>
      <c r="E100" s="41"/>
      <c r="F100" s="42"/>
      <c r="G100" s="43"/>
      <c r="H100" s="43"/>
      <c r="I100" s="107">
        <f t="shared" si="4"/>
        <v>0</v>
      </c>
      <c r="J100" s="127"/>
      <c r="K100" s="127"/>
      <c r="L100" s="127"/>
      <c r="M100" s="127"/>
      <c r="N100" s="127"/>
      <c r="O100" s="127"/>
    </row>
    <row r="101" spans="1:15" ht="24" customHeight="1" x14ac:dyDescent="0.3">
      <c r="A101" s="238"/>
      <c r="B101" s="238"/>
      <c r="C101" s="238"/>
      <c r="D101" s="238"/>
      <c r="E101" s="41"/>
      <c r="F101" s="42"/>
      <c r="G101" s="43"/>
      <c r="H101" s="43"/>
      <c r="I101" s="107">
        <f t="shared" si="4"/>
        <v>0</v>
      </c>
      <c r="J101" s="127"/>
      <c r="K101" s="127"/>
      <c r="L101" s="127"/>
      <c r="M101" s="127"/>
      <c r="N101" s="127"/>
      <c r="O101" s="127"/>
    </row>
    <row r="102" spans="1:15" ht="24" customHeight="1" x14ac:dyDescent="0.3">
      <c r="A102" s="238"/>
      <c r="B102" s="238"/>
      <c r="C102" s="238"/>
      <c r="D102" s="238"/>
      <c r="E102" s="41"/>
      <c r="F102" s="42"/>
      <c r="G102" s="43"/>
      <c r="H102" s="43"/>
      <c r="I102" s="107">
        <f t="shared" si="4"/>
        <v>0</v>
      </c>
      <c r="J102" s="127"/>
      <c r="K102" s="127"/>
      <c r="L102" s="127"/>
      <c r="M102" s="127"/>
      <c r="N102" s="127"/>
      <c r="O102" s="127"/>
    </row>
    <row r="103" spans="1:15" ht="24" customHeight="1" x14ac:dyDescent="0.3">
      <c r="A103" s="238"/>
      <c r="B103" s="238"/>
      <c r="C103" s="238"/>
      <c r="D103" s="238"/>
      <c r="E103" s="41"/>
      <c r="F103" s="42"/>
      <c r="G103" s="43"/>
      <c r="H103" s="43"/>
      <c r="I103" s="107">
        <f t="shared" si="4"/>
        <v>0</v>
      </c>
      <c r="J103" s="127"/>
      <c r="K103" s="127"/>
      <c r="L103" s="127"/>
      <c r="M103" s="127"/>
      <c r="N103" s="127"/>
      <c r="O103" s="127"/>
    </row>
    <row r="104" spans="1:15" ht="24" customHeight="1" x14ac:dyDescent="0.3">
      <c r="A104" s="238"/>
      <c r="B104" s="238"/>
      <c r="C104" s="238"/>
      <c r="D104" s="238"/>
      <c r="E104" s="41"/>
      <c r="F104" s="42"/>
      <c r="G104" s="43"/>
      <c r="H104" s="43"/>
      <c r="I104" s="107">
        <f>G104-F104-H104</f>
        <v>0</v>
      </c>
      <c r="J104" s="127"/>
      <c r="K104" s="127"/>
      <c r="L104" s="127"/>
      <c r="M104" s="127"/>
      <c r="N104" s="127"/>
      <c r="O104" s="127"/>
    </row>
    <row r="105" spans="1:15" ht="24" customHeight="1" x14ac:dyDescent="0.3">
      <c r="A105" s="238"/>
      <c r="B105" s="238"/>
      <c r="C105" s="238"/>
      <c r="D105" s="238"/>
      <c r="E105" s="41"/>
      <c r="F105" s="42"/>
      <c r="G105" s="43"/>
      <c r="H105" s="43"/>
      <c r="I105" s="107">
        <f>G105-F105-H105</f>
        <v>0</v>
      </c>
      <c r="J105" s="127"/>
      <c r="K105" s="127"/>
      <c r="L105" s="127"/>
      <c r="M105" s="127"/>
      <c r="N105" s="127"/>
      <c r="O105" s="127"/>
    </row>
    <row r="106" spans="1:15" ht="24" customHeight="1" x14ac:dyDescent="0.3">
      <c r="A106" s="129" t="s">
        <v>41</v>
      </c>
      <c r="B106" s="130"/>
      <c r="C106" s="130"/>
      <c r="D106" s="130"/>
      <c r="E106" s="130"/>
      <c r="F106" s="130"/>
      <c r="G106" s="130"/>
      <c r="H106" s="130"/>
      <c r="I106" s="108">
        <f>SUM(I76:I105)</f>
        <v>0</v>
      </c>
      <c r="J106" s="127"/>
      <c r="K106" s="127"/>
      <c r="L106" s="127"/>
      <c r="M106" s="127"/>
      <c r="N106" s="127"/>
      <c r="O106" s="127"/>
    </row>
    <row r="107" spans="1:15" ht="13.95" customHeight="1" x14ac:dyDescent="0.3">
      <c r="A107" s="10"/>
      <c r="B107" s="10"/>
      <c r="C107" s="10"/>
      <c r="D107" s="10"/>
      <c r="E107" s="10"/>
      <c r="F107" s="10"/>
      <c r="G107" s="10"/>
      <c r="H107" s="109"/>
      <c r="I107" s="10"/>
      <c r="J107" s="10"/>
      <c r="K107" s="10"/>
      <c r="L107" s="10"/>
      <c r="M107" s="10"/>
      <c r="N107" s="10"/>
      <c r="O107" s="10"/>
    </row>
    <row r="108" spans="1:15" ht="27" customHeight="1" x14ac:dyDescent="0.3">
      <c r="A108" s="122" t="s">
        <v>143</v>
      </c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</row>
    <row r="109" spans="1:15" ht="7.95" customHeight="1" x14ac:dyDescent="0.3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ht="16.95" customHeight="1" x14ac:dyDescent="0.3">
      <c r="A110" s="122" t="s">
        <v>141</v>
      </c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</row>
    <row r="111" spans="1:15" ht="24" customHeight="1" thickBot="1" x14ac:dyDescent="0.35">
      <c r="A111" s="10"/>
      <c r="B111" s="110"/>
      <c r="C111" s="110"/>
      <c r="D111" s="110"/>
      <c r="E111" s="110"/>
      <c r="F111" s="110"/>
      <c r="G111" s="110"/>
      <c r="H111" s="110"/>
      <c r="I111" s="111"/>
      <c r="J111" s="10"/>
      <c r="K111" s="10"/>
      <c r="L111" s="10"/>
      <c r="M111" s="10"/>
      <c r="N111" s="10"/>
      <c r="O111" s="10"/>
    </row>
    <row r="112" spans="1:15" s="44" customFormat="1" ht="24" customHeight="1" thickBot="1" x14ac:dyDescent="0.35">
      <c r="A112" s="151" t="s">
        <v>42</v>
      </c>
      <c r="B112" s="152"/>
      <c r="C112" s="152"/>
      <c r="D112" s="152"/>
      <c r="E112" s="152"/>
      <c r="F112" s="152"/>
      <c r="G112" s="153"/>
      <c r="H112" s="112"/>
      <c r="I112" s="234" t="s">
        <v>43</v>
      </c>
      <c r="J112" s="235"/>
      <c r="K112" s="235"/>
      <c r="L112" s="235"/>
      <c r="M112" s="235"/>
      <c r="N112" s="235"/>
      <c r="O112" s="236"/>
    </row>
    <row r="113" spans="1:15" ht="39.6" customHeight="1" x14ac:dyDescent="0.3">
      <c r="A113" s="124" t="s">
        <v>44</v>
      </c>
      <c r="B113" s="144"/>
      <c r="C113" s="144"/>
      <c r="D113" s="144"/>
      <c r="E113" s="144"/>
      <c r="F113" s="140"/>
      <c r="G113" s="141"/>
      <c r="H113" s="113"/>
      <c r="I113" s="229" t="s">
        <v>45</v>
      </c>
      <c r="J113" s="230"/>
      <c r="K113" s="230"/>
      <c r="L113" s="230"/>
      <c r="M113" s="231"/>
      <c r="N113" s="232"/>
      <c r="O113" s="233"/>
    </row>
    <row r="114" spans="1:15" ht="33" customHeight="1" x14ac:dyDescent="0.3">
      <c r="A114" s="124"/>
      <c r="B114" s="144"/>
      <c r="C114" s="144"/>
      <c r="D114" s="144"/>
      <c r="E114" s="144"/>
      <c r="F114" s="140"/>
      <c r="G114" s="141"/>
      <c r="H114" s="113"/>
      <c r="I114" s="136" t="s">
        <v>46</v>
      </c>
      <c r="J114" s="137"/>
      <c r="K114" s="137"/>
      <c r="L114" s="137"/>
      <c r="M114" s="140"/>
      <c r="N114" s="140"/>
      <c r="O114" s="141"/>
    </row>
    <row r="115" spans="1:15" ht="33" customHeight="1" x14ac:dyDescent="0.3">
      <c r="A115" s="136" t="s">
        <v>47</v>
      </c>
      <c r="B115" s="137"/>
      <c r="C115" s="137"/>
      <c r="D115" s="137"/>
      <c r="E115" s="137"/>
      <c r="F115" s="140"/>
      <c r="G115" s="141"/>
      <c r="H115" s="113"/>
      <c r="I115" s="124" t="s">
        <v>48</v>
      </c>
      <c r="J115" s="144"/>
      <c r="K115" s="144"/>
      <c r="L115" s="144"/>
      <c r="M115" s="145"/>
      <c r="N115" s="145"/>
      <c r="O115" s="146"/>
    </row>
    <row r="116" spans="1:15" ht="33" customHeight="1" thickBot="1" x14ac:dyDescent="0.35">
      <c r="A116" s="138"/>
      <c r="B116" s="139"/>
      <c r="C116" s="139"/>
      <c r="D116" s="139"/>
      <c r="E116" s="139"/>
      <c r="F116" s="142"/>
      <c r="G116" s="143"/>
      <c r="H116" s="114" t="s">
        <v>26</v>
      </c>
      <c r="I116" s="147" t="s">
        <v>49</v>
      </c>
      <c r="J116" s="148"/>
      <c r="K116" s="148"/>
      <c r="L116" s="148"/>
      <c r="M116" s="149"/>
      <c r="N116" s="149"/>
      <c r="O116" s="150"/>
    </row>
    <row r="117" spans="1:15" ht="14.25" customHeight="1" x14ac:dyDescent="0.3">
      <c r="A117" s="105"/>
      <c r="B117" s="105"/>
      <c r="C117" s="105"/>
      <c r="D117" s="105"/>
      <c r="E117" s="105"/>
      <c r="F117" s="115"/>
      <c r="G117" s="115"/>
      <c r="H117" s="114"/>
      <c r="I117" s="105"/>
      <c r="J117" s="105"/>
      <c r="K117" s="105"/>
      <c r="L117" s="105"/>
      <c r="M117" s="105"/>
      <c r="N117" s="116"/>
      <c r="O117" s="116"/>
    </row>
    <row r="118" spans="1:15" x14ac:dyDescent="0.3">
      <c r="A118" s="81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16"/>
    </row>
    <row r="119" spans="1:15" x14ac:dyDescent="0.3">
      <c r="A119" s="105"/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"/>
    </row>
    <row r="120" spans="1:15" x14ac:dyDescent="0.3">
      <c r="A120" s="105"/>
      <c r="B120" s="105"/>
      <c r="C120" s="105"/>
      <c r="D120" s="105"/>
      <c r="E120" s="105"/>
      <c r="F120" s="10"/>
      <c r="G120" s="110"/>
      <c r="H120" s="110"/>
      <c r="I120" s="110"/>
      <c r="J120" s="110"/>
      <c r="K120" s="10"/>
      <c r="L120" s="10"/>
      <c r="M120" s="10"/>
      <c r="N120" s="10"/>
      <c r="O120" s="10"/>
    </row>
    <row r="121" spans="1:15" hidden="1" x14ac:dyDescent="0.3">
      <c r="A121" s="65"/>
      <c r="B121" s="65"/>
      <c r="C121" s="65"/>
      <c r="D121" s="65"/>
      <c r="E121" s="65"/>
      <c r="G121" s="48"/>
      <c r="H121" s="48"/>
      <c r="I121" s="48"/>
      <c r="J121" s="48"/>
    </row>
    <row r="122" spans="1:15" hidden="1" x14ac:dyDescent="0.3"/>
    <row r="123" spans="1:15" hidden="1" x14ac:dyDescent="0.3">
      <c r="A123" s="45"/>
      <c r="B123" s="46"/>
      <c r="C123" s="46"/>
      <c r="D123" s="46"/>
    </row>
    <row r="124" spans="1:15" hidden="1" x14ac:dyDescent="0.3">
      <c r="A124" s="46" t="s">
        <v>50</v>
      </c>
      <c r="B124" s="46"/>
      <c r="C124" s="46"/>
      <c r="D124" s="46"/>
    </row>
    <row r="125" spans="1:15" hidden="1" x14ac:dyDescent="0.3">
      <c r="A125" s="46" t="s">
        <v>51</v>
      </c>
      <c r="B125" s="46"/>
      <c r="C125" s="46"/>
      <c r="D125" s="46"/>
    </row>
    <row r="126" spans="1:15" hidden="1" x14ac:dyDescent="0.3">
      <c r="A126" s="46" t="s">
        <v>52</v>
      </c>
      <c r="B126" s="46"/>
      <c r="C126" s="46"/>
      <c r="D126" s="46"/>
    </row>
    <row r="127" spans="1:15" hidden="1" x14ac:dyDescent="0.3">
      <c r="A127" s="46"/>
      <c r="B127" s="46"/>
      <c r="C127" s="46"/>
      <c r="D127" s="46"/>
    </row>
    <row r="128" spans="1:15" hidden="1" x14ac:dyDescent="0.3">
      <c r="A128" s="46"/>
      <c r="B128" s="46"/>
      <c r="C128" s="46"/>
      <c r="D128" s="46"/>
    </row>
    <row r="129" spans="1:12" hidden="1" x14ac:dyDescent="0.3">
      <c r="A129" s="46"/>
      <c r="B129" s="46"/>
      <c r="C129" s="46"/>
      <c r="D129" s="46"/>
    </row>
    <row r="130" spans="1:12" hidden="1" x14ac:dyDescent="0.3">
      <c r="A130" s="45" t="s">
        <v>53</v>
      </c>
      <c r="B130" s="46"/>
      <c r="C130" s="46"/>
      <c r="D130" s="46"/>
    </row>
    <row r="131" spans="1:12" hidden="1" x14ac:dyDescent="0.3">
      <c r="A131" s="46" t="s">
        <v>2</v>
      </c>
      <c r="B131" s="46"/>
      <c r="C131" s="46"/>
      <c r="D131" s="46"/>
      <c r="E131" s="47" t="s">
        <v>54</v>
      </c>
      <c r="H131" s="48"/>
    </row>
    <row r="132" spans="1:12" hidden="1" x14ac:dyDescent="0.3">
      <c r="A132" s="46" t="s">
        <v>55</v>
      </c>
      <c r="B132" s="46"/>
      <c r="C132" s="46"/>
      <c r="D132" s="46"/>
      <c r="E132" s="47" t="s">
        <v>56</v>
      </c>
      <c r="H132" s="48"/>
      <c r="J132" s="48"/>
    </row>
    <row r="133" spans="1:12" hidden="1" x14ac:dyDescent="0.3">
      <c r="A133" s="46" t="s">
        <v>57</v>
      </c>
      <c r="B133" s="46"/>
      <c r="C133" s="46"/>
      <c r="D133" s="46"/>
      <c r="E133" s="47" t="s">
        <v>58</v>
      </c>
    </row>
    <row r="134" spans="1:12" hidden="1" x14ac:dyDescent="0.3">
      <c r="A134" s="46" t="s">
        <v>59</v>
      </c>
      <c r="B134" s="46"/>
      <c r="C134" s="46"/>
      <c r="D134" s="46"/>
      <c r="E134" s="47" t="s">
        <v>60</v>
      </c>
    </row>
    <row r="135" spans="1:12" hidden="1" x14ac:dyDescent="0.3">
      <c r="A135" s="46" t="s">
        <v>61</v>
      </c>
      <c r="B135" s="46"/>
      <c r="C135" s="46"/>
      <c r="D135" s="46"/>
      <c r="E135" s="47" t="s">
        <v>60</v>
      </c>
    </row>
    <row r="136" spans="1:12" hidden="1" x14ac:dyDescent="0.3">
      <c r="A136" s="46"/>
      <c r="B136" s="46"/>
      <c r="C136" s="46"/>
      <c r="D136" s="46"/>
    </row>
    <row r="137" spans="1:12" hidden="1" x14ac:dyDescent="0.3">
      <c r="A137" s="45" t="s">
        <v>53</v>
      </c>
      <c r="B137" s="46"/>
      <c r="C137" s="46"/>
      <c r="D137" s="46"/>
    </row>
    <row r="138" spans="1:12" hidden="1" x14ac:dyDescent="0.3">
      <c r="A138" s="46" t="s">
        <v>62</v>
      </c>
      <c r="B138" s="46"/>
      <c r="C138" s="46"/>
      <c r="D138" s="46"/>
      <c r="G138" s="49">
        <f>MONTH(DATEVALUE(G11&amp;" 1"))</f>
        <v>1</v>
      </c>
    </row>
    <row r="139" spans="1:12" hidden="1" x14ac:dyDescent="0.3">
      <c r="A139" s="46" t="s">
        <v>63</v>
      </c>
      <c r="B139" s="46"/>
      <c r="C139" s="46"/>
      <c r="D139" s="46"/>
    </row>
    <row r="140" spans="1:12" hidden="1" x14ac:dyDescent="0.3">
      <c r="A140" s="46" t="s">
        <v>64</v>
      </c>
      <c r="B140" s="46"/>
      <c r="C140" s="46"/>
      <c r="D140" s="46"/>
      <c r="G140" s="133" t="s">
        <v>65</v>
      </c>
      <c r="H140" s="134"/>
      <c r="I140" s="134"/>
      <c r="J140" s="134"/>
      <c r="K140" s="135"/>
      <c r="L140" s="53">
        <f>DATE($G$13,1,1)</f>
        <v>46023</v>
      </c>
    </row>
    <row r="141" spans="1:12" hidden="1" x14ac:dyDescent="0.3">
      <c r="A141" s="46" t="s">
        <v>66</v>
      </c>
      <c r="B141" s="46"/>
      <c r="C141" s="46"/>
      <c r="D141" s="46"/>
      <c r="G141" s="133" t="s">
        <v>67</v>
      </c>
      <c r="H141" s="134"/>
      <c r="I141" s="134"/>
      <c r="J141" s="134"/>
      <c r="K141" s="135"/>
      <c r="L141" s="53">
        <f>DATE($G$13,1,6)</f>
        <v>46028</v>
      </c>
    </row>
    <row r="142" spans="1:12" hidden="1" x14ac:dyDescent="0.3">
      <c r="A142" s="46" t="s">
        <v>68</v>
      </c>
      <c r="B142" s="46"/>
      <c r="C142" s="46"/>
      <c r="D142" s="46"/>
      <c r="G142" s="50" t="s">
        <v>69</v>
      </c>
      <c r="H142" s="51"/>
      <c r="I142" s="51"/>
      <c r="J142" s="51"/>
      <c r="K142" s="52"/>
      <c r="L142" s="53">
        <f>L143-3</f>
        <v>46115</v>
      </c>
    </row>
    <row r="143" spans="1:12" hidden="1" x14ac:dyDescent="0.3">
      <c r="A143" s="46" t="s">
        <v>70</v>
      </c>
      <c r="B143" s="46"/>
      <c r="C143" s="46"/>
      <c r="D143" s="46"/>
      <c r="G143" s="50" t="s">
        <v>71</v>
      </c>
      <c r="H143" s="51"/>
      <c r="I143" s="51"/>
      <c r="J143" s="51"/>
      <c r="K143" s="52"/>
      <c r="L143" s="53">
        <f>DOLLAR(("4/"&amp;G13)/7+MOD(19*MOD($G$13,19)-7,30)*14%,)*7-5</f>
        <v>46118</v>
      </c>
    </row>
    <row r="144" spans="1:12" hidden="1" x14ac:dyDescent="0.3">
      <c r="A144" s="46" t="s">
        <v>72</v>
      </c>
      <c r="B144" s="46"/>
      <c r="C144" s="46"/>
      <c r="D144" s="46"/>
      <c r="G144" s="50" t="s">
        <v>73</v>
      </c>
      <c r="H144" s="51"/>
      <c r="I144" s="51"/>
      <c r="J144" s="51"/>
      <c r="K144" s="52"/>
      <c r="L144" s="53">
        <f>DATE($G$13,5,1)</f>
        <v>46143</v>
      </c>
    </row>
    <row r="145" spans="1:12" hidden="1" x14ac:dyDescent="0.3">
      <c r="A145" s="46" t="s">
        <v>74</v>
      </c>
      <c r="B145" s="46"/>
      <c r="C145" s="46"/>
      <c r="D145" s="46"/>
      <c r="G145" s="50" t="s">
        <v>75</v>
      </c>
      <c r="H145" s="51"/>
      <c r="I145" s="51"/>
      <c r="J145" s="51"/>
      <c r="K145" s="52"/>
      <c r="L145" s="53"/>
    </row>
    <row r="146" spans="1:12" hidden="1" x14ac:dyDescent="0.3">
      <c r="A146" s="46" t="s">
        <v>76</v>
      </c>
      <c r="B146" s="46"/>
      <c r="C146" s="46"/>
      <c r="D146" s="46"/>
      <c r="G146" s="50" t="s">
        <v>77</v>
      </c>
      <c r="H146" s="51"/>
      <c r="I146" s="51"/>
      <c r="J146" s="51"/>
      <c r="K146" s="52"/>
      <c r="L146" s="53">
        <f>DATE($G$13,7,5)</f>
        <v>46208</v>
      </c>
    </row>
    <row r="147" spans="1:12" hidden="1" x14ac:dyDescent="0.3">
      <c r="A147" s="46" t="s">
        <v>78</v>
      </c>
      <c r="B147" s="46"/>
      <c r="C147" s="46"/>
      <c r="D147" s="46"/>
      <c r="G147" s="50" t="s">
        <v>79</v>
      </c>
      <c r="H147" s="51"/>
      <c r="I147" s="51"/>
      <c r="J147" s="51"/>
      <c r="K147" s="52"/>
      <c r="L147" s="53">
        <f>DATE($G$13,8,29)</f>
        <v>46263</v>
      </c>
    </row>
    <row r="148" spans="1:12" hidden="1" x14ac:dyDescent="0.3">
      <c r="A148" s="46" t="s">
        <v>10</v>
      </c>
      <c r="B148" s="46"/>
      <c r="C148" s="46"/>
      <c r="D148" s="46"/>
      <c r="G148" s="50" t="s">
        <v>80</v>
      </c>
      <c r="H148" s="51"/>
      <c r="I148" s="51"/>
      <c r="J148" s="51"/>
      <c r="K148" s="52"/>
      <c r="L148" s="53"/>
    </row>
    <row r="149" spans="1:12" hidden="1" x14ac:dyDescent="0.3">
      <c r="A149" s="46" t="s">
        <v>81</v>
      </c>
      <c r="B149" s="46"/>
      <c r="C149" s="46"/>
      <c r="D149" s="46"/>
      <c r="G149" s="50" t="s">
        <v>82</v>
      </c>
      <c r="H149" s="51"/>
      <c r="I149" s="51"/>
      <c r="J149" s="51"/>
      <c r="K149" s="52"/>
      <c r="L149" s="53"/>
    </row>
    <row r="150" spans="1:12" hidden="1" x14ac:dyDescent="0.3">
      <c r="A150" s="46"/>
      <c r="B150" s="46"/>
      <c r="C150" s="46"/>
      <c r="D150" s="46"/>
      <c r="G150" s="50" t="s">
        <v>83</v>
      </c>
      <c r="H150" s="51"/>
      <c r="I150" s="51"/>
      <c r="J150" s="51"/>
      <c r="K150" s="52"/>
      <c r="L150" s="53">
        <f>DATE($G$13,11,1)</f>
        <v>46327</v>
      </c>
    </row>
    <row r="151" spans="1:12" hidden="1" x14ac:dyDescent="0.3">
      <c r="A151" s="45" t="s">
        <v>53</v>
      </c>
      <c r="B151" s="46"/>
      <c r="C151" s="46"/>
      <c r="D151" s="46"/>
      <c r="G151" s="50" t="s">
        <v>84</v>
      </c>
      <c r="H151" s="51"/>
      <c r="I151" s="51"/>
      <c r="J151" s="51"/>
      <c r="K151" s="52"/>
      <c r="L151" s="53"/>
    </row>
    <row r="152" spans="1:12" hidden="1" x14ac:dyDescent="0.3">
      <c r="A152" s="46">
        <v>2026</v>
      </c>
      <c r="B152" s="46"/>
      <c r="C152" s="46"/>
      <c r="D152" s="46"/>
      <c r="G152" s="50" t="s">
        <v>85</v>
      </c>
      <c r="H152" s="51"/>
      <c r="I152" s="51"/>
      <c r="J152" s="51"/>
      <c r="K152" s="52"/>
      <c r="L152" s="53">
        <f>DATE($G$13,12,24)</f>
        <v>46380</v>
      </c>
    </row>
    <row r="153" spans="1:12" hidden="1" x14ac:dyDescent="0.3">
      <c r="A153" s="46"/>
      <c r="B153" s="46"/>
      <c r="C153" s="46"/>
      <c r="D153" s="46"/>
      <c r="G153" s="50" t="s">
        <v>86</v>
      </c>
      <c r="H153" s="51"/>
      <c r="I153" s="51"/>
      <c r="J153" s="51"/>
      <c r="K153" s="52"/>
      <c r="L153" s="53">
        <f>DATE($G$13,12,25)</f>
        <v>46381</v>
      </c>
    </row>
    <row r="154" spans="1:12" ht="15" hidden="1" thickBot="1" x14ac:dyDescent="0.35">
      <c r="A154" s="46"/>
      <c r="B154" s="46"/>
      <c r="C154" s="46"/>
      <c r="D154" s="46"/>
      <c r="G154" s="54" t="s">
        <v>87</v>
      </c>
      <c r="H154" s="55"/>
      <c r="I154" s="55"/>
      <c r="J154" s="55"/>
      <c r="K154" s="56"/>
      <c r="L154" s="53">
        <f>DATE($G$13,12,26)</f>
        <v>46382</v>
      </c>
    </row>
    <row r="155" spans="1:12" hidden="1" x14ac:dyDescent="0.3">
      <c r="A155" s="46"/>
      <c r="B155" s="46"/>
      <c r="C155" s="46"/>
      <c r="D155" s="46"/>
    </row>
    <row r="156" spans="1:12" hidden="1" x14ac:dyDescent="0.3">
      <c r="A156" s="46"/>
      <c r="B156" s="46"/>
      <c r="C156" s="46"/>
      <c r="D156" s="46"/>
    </row>
    <row r="157" spans="1:12" hidden="1" x14ac:dyDescent="0.3">
      <c r="A157" s="46"/>
      <c r="B157" s="46"/>
      <c r="C157" s="46"/>
      <c r="D157" s="46"/>
    </row>
    <row r="158" spans="1:12" hidden="1" x14ac:dyDescent="0.3">
      <c r="A158" s="46"/>
      <c r="B158" s="46"/>
      <c r="C158" s="46"/>
      <c r="D158" s="46"/>
    </row>
    <row r="159" spans="1:12" ht="15" hidden="1" thickBot="1" x14ac:dyDescent="0.35">
      <c r="A159" s="46" t="s">
        <v>88</v>
      </c>
      <c r="B159" s="46"/>
      <c r="C159" s="46"/>
      <c r="D159" s="57" t="e">
        <f>VLOOKUP(G11,A178:G190,(VLOOKUP(G13,A193:B199,2,0)),0)</f>
        <v>#N/A</v>
      </c>
    </row>
    <row r="160" spans="1:12" hidden="1" x14ac:dyDescent="0.3">
      <c r="A160" s="46"/>
      <c r="B160" s="46"/>
      <c r="C160" s="46"/>
      <c r="D160" s="58"/>
    </row>
    <row r="161" spans="1:10" ht="15" hidden="1" thickBot="1" x14ac:dyDescent="0.35">
      <c r="A161" s="46" t="s">
        <v>89</v>
      </c>
      <c r="B161" s="46"/>
      <c r="C161" s="46"/>
      <c r="D161" s="57" t="e">
        <f>VLOOKUP(G11,A203:C215,(VLOOKUP(G13,A219:B226,2,0)),0)</f>
        <v>#N/A</v>
      </c>
    </row>
    <row r="162" spans="1:10" hidden="1" x14ac:dyDescent="0.3">
      <c r="A162" s="46"/>
      <c r="B162" s="46"/>
      <c r="C162" s="46"/>
      <c r="D162" s="46"/>
    </row>
    <row r="163" spans="1:10" hidden="1" x14ac:dyDescent="0.3">
      <c r="A163" s="46"/>
      <c r="B163" s="46">
        <v>2018</v>
      </c>
      <c r="C163" s="46">
        <v>2019</v>
      </c>
      <c r="D163" s="46">
        <v>2020</v>
      </c>
      <c r="E163" s="59">
        <v>2021</v>
      </c>
      <c r="F163" s="59">
        <v>2022</v>
      </c>
      <c r="G163" s="46">
        <v>2023</v>
      </c>
      <c r="H163" s="59"/>
      <c r="I163" s="59"/>
      <c r="J163" s="34"/>
    </row>
    <row r="164" spans="1:10" hidden="1" x14ac:dyDescent="0.3">
      <c r="A164" s="46" t="s">
        <v>62</v>
      </c>
      <c r="B164" s="58" t="s">
        <v>90</v>
      </c>
      <c r="C164" s="58" t="s">
        <v>91</v>
      </c>
      <c r="D164" s="58" t="s">
        <v>92</v>
      </c>
      <c r="E164" s="58" t="s">
        <v>93</v>
      </c>
      <c r="F164" s="58" t="s">
        <v>94</v>
      </c>
      <c r="G164" s="58" t="s">
        <v>95</v>
      </c>
      <c r="H164" s="46"/>
      <c r="I164" s="46"/>
    </row>
    <row r="165" spans="1:10" hidden="1" x14ac:dyDescent="0.3">
      <c r="A165" s="46" t="s">
        <v>63</v>
      </c>
      <c r="B165" s="58" t="s">
        <v>96</v>
      </c>
      <c r="C165" s="58" t="s">
        <v>93</v>
      </c>
      <c r="D165" s="58" t="s">
        <v>94</v>
      </c>
      <c r="E165" s="58" t="s">
        <v>97</v>
      </c>
      <c r="F165" s="58" t="s">
        <v>98</v>
      </c>
      <c r="G165" s="58" t="s">
        <v>92</v>
      </c>
      <c r="H165" s="46"/>
      <c r="I165" s="46"/>
    </row>
    <row r="166" spans="1:10" hidden="1" x14ac:dyDescent="0.3">
      <c r="A166" s="46" t="s">
        <v>64</v>
      </c>
      <c r="B166" s="58" t="s">
        <v>96</v>
      </c>
      <c r="C166" s="58" t="s">
        <v>93</v>
      </c>
      <c r="D166" s="58" t="s">
        <v>95</v>
      </c>
      <c r="E166" s="58" t="s">
        <v>97</v>
      </c>
      <c r="F166" s="58" t="s">
        <v>98</v>
      </c>
      <c r="G166" s="58" t="s">
        <v>92</v>
      </c>
      <c r="H166" s="46"/>
      <c r="I166" s="46"/>
    </row>
    <row r="167" spans="1:10" hidden="1" x14ac:dyDescent="0.3">
      <c r="A167" s="46" t="s">
        <v>66</v>
      </c>
      <c r="B167" s="58" t="s">
        <v>99</v>
      </c>
      <c r="C167" s="58" t="s">
        <v>97</v>
      </c>
      <c r="D167" s="58" t="s">
        <v>92</v>
      </c>
      <c r="E167" s="58" t="s">
        <v>100</v>
      </c>
      <c r="F167" s="58" t="s">
        <v>93</v>
      </c>
      <c r="G167" s="58" t="s">
        <v>94</v>
      </c>
      <c r="H167" s="46"/>
      <c r="I167" s="46"/>
    </row>
    <row r="168" spans="1:10" hidden="1" x14ac:dyDescent="0.3">
      <c r="A168" s="46" t="s">
        <v>68</v>
      </c>
      <c r="B168" s="58" t="s">
        <v>91</v>
      </c>
      <c r="C168" s="58" t="s">
        <v>92</v>
      </c>
      <c r="D168" s="58" t="s">
        <v>93</v>
      </c>
      <c r="E168" s="58" t="s">
        <v>94</v>
      </c>
      <c r="F168" s="58" t="s">
        <v>95</v>
      </c>
      <c r="G168" s="58" t="s">
        <v>97</v>
      </c>
      <c r="H168" s="46"/>
      <c r="I168" s="46"/>
    </row>
    <row r="169" spans="1:10" hidden="1" x14ac:dyDescent="0.3">
      <c r="A169" s="46" t="s">
        <v>70</v>
      </c>
      <c r="B169" s="58" t="s">
        <v>101</v>
      </c>
      <c r="C169" s="58" t="s">
        <v>94</v>
      </c>
      <c r="D169" s="58" t="s">
        <v>97</v>
      </c>
      <c r="E169" s="58" t="s">
        <v>98</v>
      </c>
      <c r="F169" s="58" t="s">
        <v>92</v>
      </c>
      <c r="G169" s="58" t="s">
        <v>100</v>
      </c>
      <c r="H169" s="46"/>
      <c r="I169" s="46"/>
    </row>
    <row r="170" spans="1:10" hidden="1" x14ac:dyDescent="0.3">
      <c r="A170" s="46" t="s">
        <v>72</v>
      </c>
      <c r="B170" s="58" t="s">
        <v>99</v>
      </c>
      <c r="C170" s="58" t="s">
        <v>97</v>
      </c>
      <c r="D170" s="58" t="s">
        <v>92</v>
      </c>
      <c r="E170" s="58" t="s">
        <v>100</v>
      </c>
      <c r="F170" s="58" t="s">
        <v>93</v>
      </c>
      <c r="G170" s="58" t="s">
        <v>94</v>
      </c>
      <c r="H170" s="46"/>
      <c r="I170" s="46"/>
    </row>
    <row r="171" spans="1:10" hidden="1" x14ac:dyDescent="0.3">
      <c r="A171" s="46" t="s">
        <v>74</v>
      </c>
      <c r="B171" s="58" t="s">
        <v>102</v>
      </c>
      <c r="C171" s="58" t="s">
        <v>100</v>
      </c>
      <c r="D171" s="58" t="s">
        <v>94</v>
      </c>
      <c r="E171" s="58" t="s">
        <v>95</v>
      </c>
      <c r="F171" s="58" t="s">
        <v>97</v>
      </c>
      <c r="G171" s="58" t="s">
        <v>98</v>
      </c>
      <c r="H171" s="46"/>
      <c r="I171" s="46"/>
    </row>
    <row r="172" spans="1:10" hidden="1" x14ac:dyDescent="0.3">
      <c r="A172" s="46" t="s">
        <v>76</v>
      </c>
      <c r="B172" s="58" t="s">
        <v>103</v>
      </c>
      <c r="C172" s="58" t="s">
        <v>95</v>
      </c>
      <c r="D172" s="58" t="s">
        <v>98</v>
      </c>
      <c r="E172" s="58" t="s">
        <v>92</v>
      </c>
      <c r="F172" s="58" t="s">
        <v>100</v>
      </c>
      <c r="G172" s="58" t="s">
        <v>93</v>
      </c>
      <c r="H172" s="46"/>
      <c r="I172" s="46"/>
    </row>
    <row r="173" spans="1:10" hidden="1" x14ac:dyDescent="0.3">
      <c r="A173" s="46" t="s">
        <v>78</v>
      </c>
      <c r="B173" s="58" t="s">
        <v>90</v>
      </c>
      <c r="C173" s="58" t="s">
        <v>98</v>
      </c>
      <c r="D173" s="58" t="s">
        <v>100</v>
      </c>
      <c r="E173" s="58" t="s">
        <v>93</v>
      </c>
      <c r="F173" s="58" t="s">
        <v>94</v>
      </c>
      <c r="G173" s="58" t="s">
        <v>95</v>
      </c>
      <c r="H173" s="46"/>
      <c r="I173" s="46"/>
    </row>
    <row r="174" spans="1:10" hidden="1" x14ac:dyDescent="0.3">
      <c r="A174" s="46" t="s">
        <v>10</v>
      </c>
      <c r="B174" s="58" t="s">
        <v>96</v>
      </c>
      <c r="C174" s="58" t="s">
        <v>93</v>
      </c>
      <c r="D174" s="58" t="s">
        <v>95</v>
      </c>
      <c r="E174" s="58" t="s">
        <v>97</v>
      </c>
      <c r="F174" s="58" t="s">
        <v>98</v>
      </c>
      <c r="G174" s="58" t="s">
        <v>92</v>
      </c>
      <c r="H174" s="46"/>
      <c r="I174" s="46"/>
    </row>
    <row r="175" spans="1:10" hidden="1" x14ac:dyDescent="0.3">
      <c r="A175" s="46" t="s">
        <v>81</v>
      </c>
      <c r="B175" s="58" t="s">
        <v>103</v>
      </c>
      <c r="C175" s="58" t="s">
        <v>95</v>
      </c>
      <c r="D175" s="58" t="s">
        <v>98</v>
      </c>
      <c r="E175" s="58" t="s">
        <v>92</v>
      </c>
      <c r="F175" s="58" t="s">
        <v>100</v>
      </c>
      <c r="G175" s="58" t="s">
        <v>93</v>
      </c>
      <c r="H175" s="46"/>
      <c r="I175" s="46"/>
    </row>
    <row r="176" spans="1:10" hidden="1" x14ac:dyDescent="0.3">
      <c r="A176" s="46"/>
      <c r="B176" s="58"/>
      <c r="C176" s="58"/>
      <c r="D176" s="58"/>
      <c r="E176" s="58"/>
      <c r="F176" s="58"/>
      <c r="G176" s="58"/>
      <c r="H176" s="46"/>
      <c r="I176" s="46"/>
    </row>
    <row r="177" spans="1:10" hidden="1" x14ac:dyDescent="0.3">
      <c r="A177" s="46"/>
      <c r="B177" s="58">
        <v>2018</v>
      </c>
      <c r="C177" s="58">
        <v>2019</v>
      </c>
      <c r="D177" s="58">
        <v>2020</v>
      </c>
      <c r="E177" s="58">
        <v>2021</v>
      </c>
      <c r="F177" s="58">
        <v>2022</v>
      </c>
      <c r="G177" s="58">
        <v>2023</v>
      </c>
      <c r="H177" s="59"/>
      <c r="I177" s="59"/>
      <c r="J177" s="34"/>
    </row>
    <row r="178" spans="1:10" hidden="1" x14ac:dyDescent="0.3">
      <c r="A178" s="46" t="s">
        <v>53</v>
      </c>
      <c r="B178" s="58">
        <v>2</v>
      </c>
      <c r="C178" s="58">
        <v>3</v>
      </c>
      <c r="D178" s="58">
        <v>4</v>
      </c>
      <c r="E178" s="58">
        <v>5</v>
      </c>
      <c r="F178" s="58">
        <v>6</v>
      </c>
      <c r="G178" s="58">
        <v>7</v>
      </c>
      <c r="H178" s="59"/>
      <c r="I178" s="59"/>
      <c r="J178" s="34"/>
    </row>
    <row r="179" spans="1:10" hidden="1" x14ac:dyDescent="0.3">
      <c r="A179" s="46" t="s">
        <v>62</v>
      </c>
      <c r="B179" s="58">
        <v>1</v>
      </c>
      <c r="C179" s="58">
        <v>2</v>
      </c>
      <c r="D179" s="58">
        <v>3</v>
      </c>
      <c r="E179" s="58">
        <v>5</v>
      </c>
      <c r="F179" s="58">
        <v>6</v>
      </c>
      <c r="G179" s="58">
        <v>7</v>
      </c>
      <c r="H179" s="46"/>
      <c r="I179" s="46"/>
    </row>
    <row r="180" spans="1:10" hidden="1" x14ac:dyDescent="0.3">
      <c r="A180" s="46" t="s">
        <v>63</v>
      </c>
      <c r="B180" s="58">
        <v>4</v>
      </c>
      <c r="C180" s="58">
        <v>5</v>
      </c>
      <c r="D180" s="58">
        <v>6</v>
      </c>
      <c r="E180" s="58">
        <v>1</v>
      </c>
      <c r="F180" s="58">
        <v>2</v>
      </c>
      <c r="G180" s="58">
        <v>3</v>
      </c>
      <c r="H180" s="46"/>
      <c r="I180" s="46"/>
    </row>
    <row r="181" spans="1:10" hidden="1" x14ac:dyDescent="0.3">
      <c r="A181" s="46" t="s">
        <v>64</v>
      </c>
      <c r="B181" s="58">
        <v>4</v>
      </c>
      <c r="C181" s="58">
        <v>5</v>
      </c>
      <c r="D181" s="58">
        <v>7</v>
      </c>
      <c r="E181" s="58">
        <v>1</v>
      </c>
      <c r="F181" s="58">
        <v>2</v>
      </c>
      <c r="G181" s="58">
        <v>3</v>
      </c>
      <c r="H181" s="46"/>
      <c r="I181" s="46"/>
    </row>
    <row r="182" spans="1:10" hidden="1" x14ac:dyDescent="0.3">
      <c r="A182" s="46" t="s">
        <v>66</v>
      </c>
      <c r="B182" s="58">
        <v>7</v>
      </c>
      <c r="C182" s="58">
        <v>1</v>
      </c>
      <c r="D182" s="58">
        <v>3</v>
      </c>
      <c r="E182" s="58">
        <v>4</v>
      </c>
      <c r="F182" s="58">
        <v>5</v>
      </c>
      <c r="G182" s="58">
        <v>6</v>
      </c>
      <c r="H182" s="46"/>
      <c r="I182" s="46"/>
    </row>
    <row r="183" spans="1:10" hidden="1" x14ac:dyDescent="0.3">
      <c r="A183" s="46" t="s">
        <v>68</v>
      </c>
      <c r="B183" s="58">
        <v>2</v>
      </c>
      <c r="C183" s="58">
        <v>3</v>
      </c>
      <c r="D183" s="58">
        <v>5</v>
      </c>
      <c r="E183" s="58">
        <v>6</v>
      </c>
      <c r="F183" s="58">
        <v>7</v>
      </c>
      <c r="G183" s="58">
        <v>1</v>
      </c>
      <c r="H183" s="46"/>
      <c r="I183" s="46"/>
    </row>
    <row r="184" spans="1:10" hidden="1" x14ac:dyDescent="0.3">
      <c r="A184" s="46" t="s">
        <v>70</v>
      </c>
      <c r="B184" s="58">
        <v>5</v>
      </c>
      <c r="C184" s="58">
        <v>6</v>
      </c>
      <c r="D184" s="58">
        <v>1</v>
      </c>
      <c r="E184" s="58">
        <v>2</v>
      </c>
      <c r="F184" s="58">
        <v>3</v>
      </c>
      <c r="G184" s="58">
        <v>4</v>
      </c>
      <c r="H184" s="46"/>
      <c r="I184" s="46"/>
    </row>
    <row r="185" spans="1:10" hidden="1" x14ac:dyDescent="0.3">
      <c r="A185" s="46" t="s">
        <v>72</v>
      </c>
      <c r="B185" s="58">
        <v>7</v>
      </c>
      <c r="C185" s="58">
        <v>1</v>
      </c>
      <c r="D185" s="58">
        <v>3</v>
      </c>
      <c r="E185" s="58">
        <v>4</v>
      </c>
      <c r="F185" s="58">
        <v>5</v>
      </c>
      <c r="G185" s="58">
        <v>6</v>
      </c>
      <c r="H185" s="46"/>
      <c r="I185" s="46"/>
    </row>
    <row r="186" spans="1:10" hidden="1" x14ac:dyDescent="0.3">
      <c r="A186" s="46" t="s">
        <v>74</v>
      </c>
      <c r="B186" s="58">
        <v>3</v>
      </c>
      <c r="C186" s="58">
        <v>4</v>
      </c>
      <c r="D186" s="58">
        <v>6</v>
      </c>
      <c r="E186" s="58">
        <v>7</v>
      </c>
      <c r="F186" s="58">
        <v>1</v>
      </c>
      <c r="G186" s="58">
        <v>2</v>
      </c>
      <c r="H186" s="46"/>
      <c r="I186" s="46"/>
    </row>
    <row r="187" spans="1:10" hidden="1" x14ac:dyDescent="0.3">
      <c r="A187" s="46" t="s">
        <v>76</v>
      </c>
      <c r="B187" s="58">
        <v>6</v>
      </c>
      <c r="C187" s="58">
        <v>7</v>
      </c>
      <c r="D187" s="58">
        <v>2</v>
      </c>
      <c r="E187" s="58">
        <v>3</v>
      </c>
      <c r="F187" s="58">
        <v>4</v>
      </c>
      <c r="G187" s="58">
        <v>5</v>
      </c>
      <c r="H187" s="46"/>
      <c r="I187" s="46"/>
    </row>
    <row r="188" spans="1:10" hidden="1" x14ac:dyDescent="0.3">
      <c r="A188" s="46" t="s">
        <v>78</v>
      </c>
      <c r="B188" s="58">
        <v>1</v>
      </c>
      <c r="C188" s="58">
        <v>2</v>
      </c>
      <c r="D188" s="58">
        <v>4</v>
      </c>
      <c r="E188" s="58">
        <v>5</v>
      </c>
      <c r="F188" s="58">
        <v>6</v>
      </c>
      <c r="G188" s="58">
        <v>7</v>
      </c>
      <c r="H188" s="46"/>
      <c r="I188" s="46"/>
    </row>
    <row r="189" spans="1:10" hidden="1" x14ac:dyDescent="0.3">
      <c r="A189" s="46" t="s">
        <v>10</v>
      </c>
      <c r="B189" s="58">
        <v>4</v>
      </c>
      <c r="C189" s="58">
        <v>5</v>
      </c>
      <c r="D189" s="58">
        <v>7</v>
      </c>
      <c r="E189" s="58">
        <v>1</v>
      </c>
      <c r="F189" s="58">
        <v>2</v>
      </c>
      <c r="G189" s="58">
        <v>3</v>
      </c>
      <c r="H189" s="46"/>
      <c r="I189" s="46"/>
    </row>
    <row r="190" spans="1:10" hidden="1" x14ac:dyDescent="0.3">
      <c r="A190" s="46" t="s">
        <v>81</v>
      </c>
      <c r="B190" s="58">
        <v>6</v>
      </c>
      <c r="C190" s="58">
        <v>7</v>
      </c>
      <c r="D190" s="58">
        <v>2</v>
      </c>
      <c r="E190" s="58">
        <v>3</v>
      </c>
      <c r="F190" s="58">
        <v>4</v>
      </c>
      <c r="G190" s="58">
        <v>5</v>
      </c>
      <c r="H190" s="46"/>
      <c r="I190" s="46"/>
    </row>
    <row r="191" spans="1:10" hidden="1" x14ac:dyDescent="0.3">
      <c r="A191" s="46"/>
      <c r="B191" s="46"/>
      <c r="C191" s="46"/>
      <c r="D191" s="46"/>
      <c r="E191" s="46"/>
      <c r="F191" s="46"/>
      <c r="G191" s="46"/>
      <c r="H191" s="46"/>
      <c r="I191" s="46"/>
    </row>
    <row r="192" spans="1:10" hidden="1" x14ac:dyDescent="0.3">
      <c r="A192" s="45" t="s">
        <v>104</v>
      </c>
      <c r="B192" s="46"/>
      <c r="C192" s="46"/>
      <c r="D192" s="46"/>
    </row>
    <row r="193" spans="1:11" hidden="1" x14ac:dyDescent="0.3">
      <c r="A193" s="45" t="s">
        <v>53</v>
      </c>
      <c r="B193" s="46">
        <v>2</v>
      </c>
      <c r="C193" s="46"/>
      <c r="D193" s="46"/>
    </row>
    <row r="194" spans="1:11" hidden="1" x14ac:dyDescent="0.3">
      <c r="A194" s="46">
        <v>2018</v>
      </c>
      <c r="B194" s="46">
        <f>COLUMN(B177)</f>
        <v>2</v>
      </c>
      <c r="C194" s="46"/>
      <c r="D194" s="46"/>
    </row>
    <row r="195" spans="1:11" hidden="1" x14ac:dyDescent="0.3">
      <c r="A195" s="46">
        <v>2019</v>
      </c>
      <c r="B195" s="46">
        <f>COLUMN(C177)</f>
        <v>3</v>
      </c>
      <c r="C195" s="46"/>
      <c r="D195" s="46"/>
    </row>
    <row r="196" spans="1:11" hidden="1" x14ac:dyDescent="0.3">
      <c r="A196" s="46">
        <v>2020</v>
      </c>
      <c r="B196" s="46">
        <f>COLUMN(D177)</f>
        <v>4</v>
      </c>
      <c r="C196" s="46"/>
      <c r="D196" s="46"/>
    </row>
    <row r="197" spans="1:11" hidden="1" x14ac:dyDescent="0.3">
      <c r="A197" s="46">
        <v>2021</v>
      </c>
      <c r="B197" s="46">
        <f>COLUMN(E177)</f>
        <v>5</v>
      </c>
      <c r="C197" s="46"/>
      <c r="D197" s="46"/>
    </row>
    <row r="198" spans="1:11" hidden="1" x14ac:dyDescent="0.3">
      <c r="A198" s="60">
        <v>2022</v>
      </c>
      <c r="B198" s="46">
        <f>COLUMN(F177)</f>
        <v>6</v>
      </c>
      <c r="C198" s="46"/>
      <c r="D198" s="46"/>
    </row>
    <row r="199" spans="1:11" hidden="1" x14ac:dyDescent="0.3">
      <c r="A199" s="46">
        <v>2023</v>
      </c>
      <c r="B199" s="46">
        <f>COLUMN(G177)</f>
        <v>7</v>
      </c>
      <c r="C199" s="46"/>
      <c r="D199" s="46"/>
    </row>
    <row r="200" spans="1:11" hidden="1" x14ac:dyDescent="0.3">
      <c r="A200" s="46"/>
      <c r="B200" s="46"/>
      <c r="C200" s="46"/>
      <c r="D200" s="46"/>
    </row>
    <row r="201" spans="1:11" hidden="1" x14ac:dyDescent="0.3">
      <c r="A201" s="45" t="s">
        <v>89</v>
      </c>
      <c r="B201" s="46"/>
      <c r="C201" s="46"/>
      <c r="D201" s="46"/>
    </row>
    <row r="202" spans="1:11" hidden="1" x14ac:dyDescent="0.3">
      <c r="A202" s="46"/>
      <c r="B202" s="46" t="s">
        <v>105</v>
      </c>
      <c r="C202" s="46">
        <v>2020</v>
      </c>
      <c r="D202" s="46"/>
      <c r="G202" s="34"/>
      <c r="H202" s="34"/>
      <c r="I202" s="34"/>
      <c r="J202" s="34"/>
      <c r="K202" s="34"/>
    </row>
    <row r="203" spans="1:11" hidden="1" x14ac:dyDescent="0.3">
      <c r="A203" s="46" t="s">
        <v>53</v>
      </c>
      <c r="B203" s="46">
        <v>31</v>
      </c>
      <c r="C203" s="46">
        <v>31</v>
      </c>
      <c r="D203" s="46"/>
      <c r="G203" s="34"/>
      <c r="H203" s="34"/>
      <c r="I203" s="34"/>
      <c r="J203" s="34"/>
      <c r="K203" s="34"/>
    </row>
    <row r="204" spans="1:11" hidden="1" x14ac:dyDescent="0.3">
      <c r="A204" s="46" t="s">
        <v>62</v>
      </c>
      <c r="B204" s="46">
        <v>31</v>
      </c>
      <c r="C204" s="46">
        <v>31</v>
      </c>
      <c r="D204" s="46"/>
    </row>
    <row r="205" spans="1:11" hidden="1" x14ac:dyDescent="0.3">
      <c r="A205" s="46" t="s">
        <v>63</v>
      </c>
      <c r="B205" s="61">
        <v>28</v>
      </c>
      <c r="C205" s="61">
        <v>29</v>
      </c>
      <c r="D205" s="46" t="s">
        <v>106</v>
      </c>
    </row>
    <row r="206" spans="1:11" hidden="1" x14ac:dyDescent="0.3">
      <c r="A206" s="46" t="s">
        <v>64</v>
      </c>
      <c r="B206" s="46">
        <v>31</v>
      </c>
      <c r="C206" s="46">
        <v>31</v>
      </c>
      <c r="D206" s="46"/>
    </row>
    <row r="207" spans="1:11" hidden="1" x14ac:dyDescent="0.3">
      <c r="A207" s="46" t="s">
        <v>66</v>
      </c>
      <c r="B207" s="46">
        <v>30</v>
      </c>
      <c r="C207" s="46">
        <v>30</v>
      </c>
      <c r="D207" s="46"/>
    </row>
    <row r="208" spans="1:11" hidden="1" x14ac:dyDescent="0.3">
      <c r="A208" s="46" t="s">
        <v>68</v>
      </c>
      <c r="B208" s="46">
        <v>31</v>
      </c>
      <c r="C208" s="46">
        <v>31</v>
      </c>
      <c r="D208" s="46"/>
    </row>
    <row r="209" spans="1:4" hidden="1" x14ac:dyDescent="0.3">
      <c r="A209" s="46" t="s">
        <v>70</v>
      </c>
      <c r="B209" s="46">
        <v>30</v>
      </c>
      <c r="C209" s="46">
        <v>30</v>
      </c>
      <c r="D209" s="46"/>
    </row>
    <row r="210" spans="1:4" hidden="1" x14ac:dyDescent="0.3">
      <c r="A210" s="46" t="s">
        <v>72</v>
      </c>
      <c r="B210" s="46">
        <v>31</v>
      </c>
      <c r="C210" s="46">
        <v>31</v>
      </c>
      <c r="D210" s="46"/>
    </row>
    <row r="211" spans="1:4" hidden="1" x14ac:dyDescent="0.3">
      <c r="A211" s="46" t="s">
        <v>74</v>
      </c>
      <c r="B211" s="46">
        <v>31</v>
      </c>
      <c r="C211" s="46">
        <v>31</v>
      </c>
      <c r="D211" s="46"/>
    </row>
    <row r="212" spans="1:4" hidden="1" x14ac:dyDescent="0.3">
      <c r="A212" s="46" t="s">
        <v>76</v>
      </c>
      <c r="B212" s="46">
        <v>30</v>
      </c>
      <c r="C212" s="46">
        <v>30</v>
      </c>
      <c r="D212" s="46"/>
    </row>
    <row r="213" spans="1:4" hidden="1" x14ac:dyDescent="0.3">
      <c r="A213" s="46" t="s">
        <v>78</v>
      </c>
      <c r="B213" s="46">
        <v>31</v>
      </c>
      <c r="C213" s="46">
        <v>31</v>
      </c>
      <c r="D213" s="46"/>
    </row>
    <row r="214" spans="1:4" hidden="1" x14ac:dyDescent="0.3">
      <c r="A214" s="46" t="s">
        <v>10</v>
      </c>
      <c r="B214" s="46">
        <v>30</v>
      </c>
      <c r="C214" s="46">
        <v>30</v>
      </c>
      <c r="D214" s="46"/>
    </row>
    <row r="215" spans="1:4" hidden="1" x14ac:dyDescent="0.3">
      <c r="A215" s="46" t="s">
        <v>81</v>
      </c>
      <c r="B215" s="46">
        <v>31</v>
      </c>
      <c r="C215" s="46">
        <v>31</v>
      </c>
      <c r="D215" s="46"/>
    </row>
    <row r="216" spans="1:4" hidden="1" x14ac:dyDescent="0.3">
      <c r="A216" s="46"/>
      <c r="B216" s="46"/>
      <c r="C216" s="46"/>
      <c r="D216" s="46"/>
    </row>
    <row r="217" spans="1:4" hidden="1" x14ac:dyDescent="0.3">
      <c r="A217" s="46"/>
      <c r="B217" s="46"/>
      <c r="C217" s="46"/>
      <c r="D217" s="46"/>
    </row>
    <row r="218" spans="1:4" hidden="1" x14ac:dyDescent="0.3">
      <c r="A218" s="46" t="s">
        <v>107</v>
      </c>
      <c r="B218" s="46"/>
      <c r="C218" s="46"/>
      <c r="D218" s="46"/>
    </row>
    <row r="219" spans="1:4" hidden="1" x14ac:dyDescent="0.3">
      <c r="A219" s="46" t="s">
        <v>53</v>
      </c>
      <c r="B219" s="46">
        <f>COLUMN($B$202)</f>
        <v>2</v>
      </c>
      <c r="C219" s="46"/>
      <c r="D219" s="46"/>
    </row>
    <row r="220" spans="1:4" hidden="1" x14ac:dyDescent="0.3">
      <c r="A220" s="46">
        <v>2017</v>
      </c>
      <c r="B220" s="46">
        <f>COLUMN($B$202)</f>
        <v>2</v>
      </c>
      <c r="C220" s="46"/>
      <c r="D220" s="46"/>
    </row>
    <row r="221" spans="1:4" hidden="1" x14ac:dyDescent="0.3">
      <c r="A221" s="46">
        <v>2018</v>
      </c>
      <c r="B221" s="46">
        <f>COLUMN($B$202)</f>
        <v>2</v>
      </c>
      <c r="C221" s="46"/>
      <c r="D221" s="46"/>
    </row>
    <row r="222" spans="1:4" hidden="1" x14ac:dyDescent="0.3">
      <c r="A222" s="46">
        <v>2019</v>
      </c>
      <c r="B222" s="46">
        <f>COLUMN($B$202)</f>
        <v>2</v>
      </c>
      <c r="C222" s="46"/>
      <c r="D222" s="46"/>
    </row>
    <row r="223" spans="1:4" hidden="1" x14ac:dyDescent="0.3">
      <c r="A223" s="46">
        <v>2020</v>
      </c>
      <c r="B223" s="46">
        <f>COLUMN($C$202)</f>
        <v>3</v>
      </c>
      <c r="C223" s="46"/>
      <c r="D223" s="46"/>
    </row>
    <row r="224" spans="1:4" hidden="1" x14ac:dyDescent="0.3">
      <c r="A224" s="46">
        <v>2021</v>
      </c>
      <c r="B224" s="46">
        <f>COLUMN($B$202)</f>
        <v>2</v>
      </c>
      <c r="C224" s="46"/>
      <c r="D224" s="46"/>
    </row>
    <row r="225" spans="1:9" hidden="1" x14ac:dyDescent="0.3">
      <c r="A225" s="46">
        <v>2022</v>
      </c>
      <c r="B225" s="46">
        <f>COLUMN($B$202)</f>
        <v>2</v>
      </c>
      <c r="C225" s="46"/>
      <c r="D225" s="46"/>
    </row>
    <row r="226" spans="1:9" hidden="1" x14ac:dyDescent="0.3">
      <c r="A226" s="46">
        <v>2023</v>
      </c>
      <c r="B226" s="46">
        <f>COLUMN($B$202)</f>
        <v>2</v>
      </c>
      <c r="C226" s="46"/>
      <c r="D226" s="46"/>
    </row>
    <row r="227" spans="1:9" hidden="1" x14ac:dyDescent="0.3"/>
    <row r="228" spans="1:9" hidden="1" x14ac:dyDescent="0.3"/>
    <row r="229" spans="1:9" hidden="1" x14ac:dyDescent="0.3">
      <c r="A229" s="62" t="s">
        <v>108</v>
      </c>
      <c r="B229" s="48"/>
      <c r="C229" s="48"/>
      <c r="D229" s="48"/>
      <c r="E229" s="48"/>
      <c r="F229" s="48"/>
      <c r="G229" s="48"/>
      <c r="H229" s="48"/>
      <c r="I229" s="48"/>
    </row>
    <row r="230" spans="1:9" hidden="1" x14ac:dyDescent="0.3">
      <c r="A230" s="62" t="s">
        <v>109</v>
      </c>
      <c r="C230" s="48"/>
      <c r="D230" s="48"/>
      <c r="E230" s="48"/>
      <c r="F230" s="48"/>
      <c r="G230" s="48"/>
      <c r="H230" s="48"/>
      <c r="I230" s="48"/>
    </row>
    <row r="231" spans="1:9" hidden="1" x14ac:dyDescent="0.3">
      <c r="A231" s="62" t="s">
        <v>110</v>
      </c>
      <c r="B231" s="62"/>
      <c r="C231" s="48"/>
      <c r="D231" s="48"/>
      <c r="E231" s="48"/>
      <c r="F231" s="48"/>
      <c r="G231" s="48"/>
      <c r="H231" s="48"/>
      <c r="I231" s="48"/>
    </row>
    <row r="232" spans="1:9" hidden="1" x14ac:dyDescent="0.3">
      <c r="A232" s="62" t="s">
        <v>111</v>
      </c>
      <c r="B232" s="48"/>
      <c r="C232" s="48"/>
      <c r="D232" s="48"/>
      <c r="E232" s="48"/>
      <c r="F232" s="48"/>
      <c r="G232" s="48"/>
      <c r="H232" s="48"/>
      <c r="I232" s="48"/>
    </row>
    <row r="233" spans="1:9" hidden="1" x14ac:dyDescent="0.3">
      <c r="A233" s="48"/>
      <c r="B233" s="48"/>
      <c r="C233" s="48"/>
      <c r="D233" s="48"/>
      <c r="E233" s="48"/>
      <c r="F233" s="48"/>
      <c r="G233" s="48"/>
      <c r="H233" s="48"/>
      <c r="I233" s="48"/>
    </row>
    <row r="234" spans="1:9" hidden="1" x14ac:dyDescent="0.3">
      <c r="A234" s="62"/>
    </row>
    <row r="235" spans="1:9" hidden="1" x14ac:dyDescent="0.3"/>
    <row r="236" spans="1:9" hidden="1" x14ac:dyDescent="0.3"/>
    <row r="237" spans="1:9" hidden="1" x14ac:dyDescent="0.3"/>
    <row r="238" spans="1:9" hidden="1" x14ac:dyDescent="0.3"/>
  </sheetData>
  <sheetProtection algorithmName="SHA-512" hashValue="5g8js/7QZ7X9c8H2DFW01zM8wHTx6NFV84mnK9vFQr4DyvSQJOdazqDf4g/5I5XY5sBS85Dl1eqnN8lQwIcygg==" saltValue="Rks/hQY6JGPGFleCzFFPaw==" spinCount="100000" sheet="1" formatCells="0" formatRows="0" selectLockedCells="1"/>
  <mergeCells count="179">
    <mergeCell ref="A1:O1"/>
    <mergeCell ref="N2:O2"/>
    <mergeCell ref="G5:H5"/>
    <mergeCell ref="J5:K5"/>
    <mergeCell ref="G7:I7"/>
    <mergeCell ref="J7:K7"/>
    <mergeCell ref="L7:M7"/>
    <mergeCell ref="A17:B19"/>
    <mergeCell ref="C17:D17"/>
    <mergeCell ref="E17:E19"/>
    <mergeCell ref="F17:F19"/>
    <mergeCell ref="G17:G19"/>
    <mergeCell ref="H17:H19"/>
    <mergeCell ref="G9:O9"/>
    <mergeCell ref="G11:H11"/>
    <mergeCell ref="I11:J11"/>
    <mergeCell ref="K11:O11"/>
    <mergeCell ref="G13:H13"/>
    <mergeCell ref="I13:J13"/>
    <mergeCell ref="K13:L13"/>
    <mergeCell ref="J21:K21"/>
    <mergeCell ref="L21:M21"/>
    <mergeCell ref="J22:K22"/>
    <mergeCell ref="L22:M22"/>
    <mergeCell ref="J23:K23"/>
    <mergeCell ref="L23:M23"/>
    <mergeCell ref="J17:M18"/>
    <mergeCell ref="C18:D18"/>
    <mergeCell ref="J19:K19"/>
    <mergeCell ref="L19:M19"/>
    <mergeCell ref="J20:K20"/>
    <mergeCell ref="L20:M20"/>
    <mergeCell ref="J27:K27"/>
    <mergeCell ref="L27:M27"/>
    <mergeCell ref="J30:L30"/>
    <mergeCell ref="J31:K31"/>
    <mergeCell ref="L31:M31"/>
    <mergeCell ref="N31:O31"/>
    <mergeCell ref="J24:K24"/>
    <mergeCell ref="L24:M24"/>
    <mergeCell ref="J25:K25"/>
    <mergeCell ref="L25:M25"/>
    <mergeCell ref="J26:K26"/>
    <mergeCell ref="L26:M26"/>
    <mergeCell ref="J34:K34"/>
    <mergeCell ref="L34:M34"/>
    <mergeCell ref="N34:O34"/>
    <mergeCell ref="J35:K35"/>
    <mergeCell ref="L35:M35"/>
    <mergeCell ref="N35:O35"/>
    <mergeCell ref="J32:K32"/>
    <mergeCell ref="L32:M32"/>
    <mergeCell ref="N32:O32"/>
    <mergeCell ref="J33:K33"/>
    <mergeCell ref="L33:M33"/>
    <mergeCell ref="N33:O33"/>
    <mergeCell ref="J38:K38"/>
    <mergeCell ref="L38:M38"/>
    <mergeCell ref="N38:O38"/>
    <mergeCell ref="J39:K39"/>
    <mergeCell ref="L39:M39"/>
    <mergeCell ref="N39:O39"/>
    <mergeCell ref="J36:K36"/>
    <mergeCell ref="L36:M36"/>
    <mergeCell ref="N36:O36"/>
    <mergeCell ref="J37:K37"/>
    <mergeCell ref="L37:M37"/>
    <mergeCell ref="N37:O37"/>
    <mergeCell ref="J42:K42"/>
    <mergeCell ref="L42:M42"/>
    <mergeCell ref="N42:O42"/>
    <mergeCell ref="J43:K43"/>
    <mergeCell ref="L43:M43"/>
    <mergeCell ref="N43:O43"/>
    <mergeCell ref="J40:K40"/>
    <mergeCell ref="L40:M40"/>
    <mergeCell ref="N40:O40"/>
    <mergeCell ref="J41:K41"/>
    <mergeCell ref="L41:M41"/>
    <mergeCell ref="N41:O41"/>
    <mergeCell ref="J46:K46"/>
    <mergeCell ref="L46:M46"/>
    <mergeCell ref="N46:O46"/>
    <mergeCell ref="J47:K47"/>
    <mergeCell ref="L47:M47"/>
    <mergeCell ref="N47:O47"/>
    <mergeCell ref="J44:K44"/>
    <mergeCell ref="L44:M44"/>
    <mergeCell ref="N44:O44"/>
    <mergeCell ref="J45:K45"/>
    <mergeCell ref="L45:M45"/>
    <mergeCell ref="N45:O45"/>
    <mergeCell ref="A54:O54"/>
    <mergeCell ref="A56:O56"/>
    <mergeCell ref="A58:K58"/>
    <mergeCell ref="B60:K60"/>
    <mergeCell ref="J48:K48"/>
    <mergeCell ref="L48:M48"/>
    <mergeCell ref="N48:O48"/>
    <mergeCell ref="J49:K49"/>
    <mergeCell ref="L49:M49"/>
    <mergeCell ref="N49:O49"/>
    <mergeCell ref="A52:D52"/>
    <mergeCell ref="E52:F52"/>
    <mergeCell ref="J50:K50"/>
    <mergeCell ref="L50:M50"/>
    <mergeCell ref="N50:O50"/>
    <mergeCell ref="A51:B51"/>
    <mergeCell ref="C51:D51"/>
    <mergeCell ref="J51:K51"/>
    <mergeCell ref="L51:M51"/>
    <mergeCell ref="N51:O51"/>
    <mergeCell ref="A62:K62"/>
    <mergeCell ref="A64:O64"/>
    <mergeCell ref="A65:O65"/>
    <mergeCell ref="A70:E70"/>
    <mergeCell ref="A71:E71"/>
    <mergeCell ref="A72:E72"/>
    <mergeCell ref="A73:E73"/>
    <mergeCell ref="F70:O70"/>
    <mergeCell ref="F71:O71"/>
    <mergeCell ref="F72:O72"/>
    <mergeCell ref="F73:O73"/>
    <mergeCell ref="E74:E75"/>
    <mergeCell ref="J96:O96"/>
    <mergeCell ref="J97:O97"/>
    <mergeCell ref="G140:K140"/>
    <mergeCell ref="G141:K141"/>
    <mergeCell ref="A115:E116"/>
    <mergeCell ref="F115:G116"/>
    <mergeCell ref="I115:L115"/>
    <mergeCell ref="M115:O115"/>
    <mergeCell ref="I116:L116"/>
    <mergeCell ref="M116:O116"/>
    <mergeCell ref="A110:O110"/>
    <mergeCell ref="A112:G112"/>
    <mergeCell ref="I112:O112"/>
    <mergeCell ref="A113:E114"/>
    <mergeCell ref="F113:G114"/>
    <mergeCell ref="I114:L114"/>
    <mergeCell ref="M114:O114"/>
    <mergeCell ref="F74:G74"/>
    <mergeCell ref="H74:H75"/>
    <mergeCell ref="I74:I75"/>
    <mergeCell ref="A74:D105"/>
    <mergeCell ref="J74:O75"/>
    <mergeCell ref="J76:O76"/>
    <mergeCell ref="J77:O77"/>
    <mergeCell ref="J98:O98"/>
    <mergeCell ref="J99:O99"/>
    <mergeCell ref="J100:O100"/>
    <mergeCell ref="J101:O101"/>
    <mergeCell ref="J102:O102"/>
    <mergeCell ref="J103:O103"/>
    <mergeCell ref="J78:O78"/>
    <mergeCell ref="J79:O79"/>
    <mergeCell ref="J80:O80"/>
    <mergeCell ref="J81:O81"/>
    <mergeCell ref="J82:O82"/>
    <mergeCell ref="J83:O83"/>
    <mergeCell ref="J84:O84"/>
    <mergeCell ref="J85:O85"/>
    <mergeCell ref="J86:O86"/>
    <mergeCell ref="J106:O106"/>
    <mergeCell ref="A108:O108"/>
    <mergeCell ref="I113:L113"/>
    <mergeCell ref="M113:O113"/>
    <mergeCell ref="J87:O87"/>
    <mergeCell ref="J88:O88"/>
    <mergeCell ref="J89:O89"/>
    <mergeCell ref="J90:O90"/>
    <mergeCell ref="J91:O91"/>
    <mergeCell ref="J92:O92"/>
    <mergeCell ref="J93:O93"/>
    <mergeCell ref="J94:O94"/>
    <mergeCell ref="J95:O95"/>
    <mergeCell ref="A106:H106"/>
    <mergeCell ref="J104:O104"/>
    <mergeCell ref="J105:O105"/>
  </mergeCells>
  <conditionalFormatting sqref="A20:G50">
    <cfRule type="expression" dxfId="63" priority="39">
      <formula>VLOOKUP($B20,$L$140:$L$209,1,0)</formula>
    </cfRule>
    <cfRule type="expression" dxfId="62" priority="40">
      <formula>OR(WEEKDAY($B20,2)=6,WEEKDAY($B20,2)=7)</formula>
    </cfRule>
  </conditionalFormatting>
  <conditionalFormatting sqref="G20">
    <cfRule type="cellIs" dxfId="61" priority="30" operator="greaterThan">
      <formula>$F$20</formula>
    </cfRule>
  </conditionalFormatting>
  <conditionalFormatting sqref="G21">
    <cfRule type="cellIs" dxfId="60" priority="29" operator="greaterThan">
      <formula>$F$21</formula>
    </cfRule>
  </conditionalFormatting>
  <conditionalFormatting sqref="G21:G22">
    <cfRule type="cellIs" dxfId="59" priority="1" operator="greaterThan">
      <formula>$F$22</formula>
    </cfRule>
  </conditionalFormatting>
  <conditionalFormatting sqref="G23">
    <cfRule type="cellIs" dxfId="58" priority="28" operator="greaterThan">
      <formula>$F$23</formula>
    </cfRule>
  </conditionalFormatting>
  <conditionalFormatting sqref="G24">
    <cfRule type="cellIs" dxfId="57" priority="27" operator="greaterThan">
      <formula>$F$24</formula>
    </cfRule>
  </conditionalFormatting>
  <conditionalFormatting sqref="G25">
    <cfRule type="cellIs" dxfId="56" priority="26" operator="greaterThan">
      <formula>$F$25</formula>
    </cfRule>
  </conditionalFormatting>
  <conditionalFormatting sqref="G26">
    <cfRule type="cellIs" dxfId="55" priority="25" operator="greaterThan">
      <formula>$F$26</formula>
    </cfRule>
  </conditionalFormatting>
  <conditionalFormatting sqref="G27">
    <cfRule type="cellIs" dxfId="54" priority="24" operator="greaterThan">
      <formula>$F$27</formula>
    </cfRule>
  </conditionalFormatting>
  <conditionalFormatting sqref="G28">
    <cfRule type="cellIs" dxfId="53" priority="23" operator="greaterThan">
      <formula>$F$28</formula>
    </cfRule>
  </conditionalFormatting>
  <conditionalFormatting sqref="G29">
    <cfRule type="cellIs" dxfId="52" priority="22" operator="greaterThan">
      <formula>$F$29</formula>
    </cfRule>
  </conditionalFormatting>
  <conditionalFormatting sqref="G30">
    <cfRule type="cellIs" dxfId="51" priority="21" operator="greaterThan">
      <formula>$F$30</formula>
    </cfRule>
  </conditionalFormatting>
  <conditionalFormatting sqref="G31">
    <cfRule type="cellIs" dxfId="50" priority="20" operator="greaterThan">
      <formula>$F$31</formula>
    </cfRule>
  </conditionalFormatting>
  <conditionalFormatting sqref="G32">
    <cfRule type="cellIs" dxfId="49" priority="19" operator="greaterThan">
      <formula>$F$32</formula>
    </cfRule>
  </conditionalFormatting>
  <conditionalFormatting sqref="G33">
    <cfRule type="cellIs" dxfId="48" priority="18" operator="greaterThan">
      <formula>$F$33</formula>
    </cfRule>
  </conditionalFormatting>
  <conditionalFormatting sqref="G34">
    <cfRule type="cellIs" dxfId="47" priority="17" operator="greaterThan">
      <formula>$F$34</formula>
    </cfRule>
  </conditionalFormatting>
  <conditionalFormatting sqref="G35">
    <cfRule type="cellIs" dxfId="46" priority="16" operator="greaterThan">
      <formula>$F$35</formula>
    </cfRule>
  </conditionalFormatting>
  <conditionalFormatting sqref="G36">
    <cfRule type="cellIs" dxfId="45" priority="15" operator="greaterThan">
      <formula>$F$36</formula>
    </cfRule>
  </conditionalFormatting>
  <conditionalFormatting sqref="G37">
    <cfRule type="cellIs" dxfId="44" priority="14" operator="greaterThan">
      <formula>$F$37</formula>
    </cfRule>
  </conditionalFormatting>
  <conditionalFormatting sqref="G38">
    <cfRule type="cellIs" dxfId="43" priority="13" operator="greaterThan">
      <formula>$F$38</formula>
    </cfRule>
  </conditionalFormatting>
  <conditionalFormatting sqref="G39">
    <cfRule type="cellIs" dxfId="42" priority="12" operator="greaterThan">
      <formula>$F$39</formula>
    </cfRule>
  </conditionalFormatting>
  <conditionalFormatting sqref="G40">
    <cfRule type="cellIs" dxfId="41" priority="11" operator="greaterThan">
      <formula>$F$40</formula>
    </cfRule>
  </conditionalFormatting>
  <conditionalFormatting sqref="G41">
    <cfRule type="cellIs" dxfId="40" priority="10" operator="greaterThan">
      <formula>$F$41</formula>
    </cfRule>
  </conditionalFormatting>
  <conditionalFormatting sqref="G42">
    <cfRule type="cellIs" dxfId="39" priority="9" operator="greaterThan">
      <formula>$F$42</formula>
    </cfRule>
  </conditionalFormatting>
  <conditionalFormatting sqref="G43">
    <cfRule type="cellIs" dxfId="38" priority="8" operator="greaterThan">
      <formula>$F$43</formula>
    </cfRule>
  </conditionalFormatting>
  <conditionalFormatting sqref="G44">
    <cfRule type="cellIs" dxfId="37" priority="7" operator="greaterThan">
      <formula>$F$44</formula>
    </cfRule>
  </conditionalFormatting>
  <conditionalFormatting sqref="G45">
    <cfRule type="cellIs" dxfId="36" priority="6" operator="greaterThan">
      <formula>$F$45</formula>
    </cfRule>
  </conditionalFormatting>
  <conditionalFormatting sqref="G46">
    <cfRule type="cellIs" dxfId="35" priority="2" operator="greaterThan">
      <formula>$F$46</formula>
    </cfRule>
  </conditionalFormatting>
  <conditionalFormatting sqref="G47">
    <cfRule type="cellIs" dxfId="34" priority="5" operator="greaterThan">
      <formula>$F$47</formula>
    </cfRule>
  </conditionalFormatting>
  <conditionalFormatting sqref="G49">
    <cfRule type="cellIs" dxfId="33" priority="4" operator="greaterThan">
      <formula>$F$49</formula>
    </cfRule>
  </conditionalFormatting>
  <conditionalFormatting sqref="G50">
    <cfRule type="cellIs" dxfId="32" priority="3" operator="greaterThan">
      <formula>$F$50</formula>
    </cfRule>
  </conditionalFormatting>
  <dataValidations count="5">
    <dataValidation type="time" allowBlank="1" showErrorMessage="1" errorTitle="NEPLATNÝ FORMÁT ČASU" error="Prosím, zadajte čas v platnom formáte medzi 0:00 hod. a 24:00 hod." sqref="G20:G50" xr:uid="{51326974-66D8-4AE3-9807-A2C2FE03331C}">
      <formula1>0</formula1>
      <formula2>24/24</formula2>
    </dataValidation>
    <dataValidation type="time" allowBlank="1" showInputMessage="1" showErrorMessage="1" errorTitle="NEPLATNÝ FORMÁT ČASU" error="Prosím, zadajte čas v platnom formáte medzi 0:00 hod. a 24:00 hod." sqref="C20:E50" xr:uid="{7283EA06-62D9-4A22-9AF1-DAA67BEE8B25}">
      <formula1>0</formula1>
      <formula2>24/24</formula2>
    </dataValidation>
    <dataValidation type="list" allowBlank="1" showInputMessage="1" showErrorMessage="1" sqref="G11:H12" xr:uid="{CDBE4691-861D-49E9-99D2-DD0DE7D7744B}">
      <formula1>Mesiac</formula1>
    </dataValidation>
    <dataValidation type="list" allowBlank="1" showInputMessage="1" showErrorMessage="1" sqref="G13:H13" xr:uid="{52B6A454-AEEF-4417-BA62-AE78F8F91762}">
      <formula1>Rok</formula1>
    </dataValidation>
    <dataValidation type="list" allowBlank="1" showInputMessage="1" showErrorMessage="1" sqref="K3:K4 L4:O4" xr:uid="{C6E0B9D7-9CA1-45FE-98A7-D0195E3F9CF1}">
      <formula1>typ_dohody</formula1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7" fitToHeight="0" orientation="portrait" r:id="rId1"/>
  <headerFooter>
    <oddFooter>&amp;C&amp;P</oddFooter>
  </headerFooter>
  <rowBreaks count="1" manualBreakCount="1">
    <brk id="122" max="1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A2BE6-D017-4A21-A003-9489058AA064}">
  <sheetPr>
    <pageSetUpPr fitToPage="1"/>
  </sheetPr>
  <dimension ref="A1:X235"/>
  <sheetViews>
    <sheetView view="pageBreakPreview" topLeftCell="A100" zoomScaleNormal="100" zoomScaleSheetLayoutView="100" workbookViewId="0">
      <selection activeCell="M114" sqref="M114:O114"/>
    </sheetView>
  </sheetViews>
  <sheetFormatPr defaultColWidth="8.6640625" defaultRowHeight="14.4" x14ac:dyDescent="0.3"/>
  <cols>
    <col min="1" max="1" width="6.6640625" style="8" customWidth="1"/>
    <col min="2" max="2" width="4.109375" style="8" customWidth="1"/>
    <col min="3" max="4" width="8.6640625" style="8" customWidth="1"/>
    <col min="5" max="5" width="11.33203125" style="8" customWidth="1"/>
    <col min="6" max="6" width="17" style="8" customWidth="1"/>
    <col min="7" max="7" width="14.33203125" style="8" customWidth="1"/>
    <col min="8" max="8" width="17" style="8" customWidth="1"/>
    <col min="9" max="9" width="9.44140625" style="8" customWidth="1"/>
    <col min="10" max="13" width="8.44140625" style="8" customWidth="1"/>
    <col min="14" max="14" width="10.44140625" style="8" bestFit="1" customWidth="1"/>
    <col min="15" max="15" width="9.44140625" style="8" customWidth="1"/>
    <col min="16" max="19" width="8.6640625" style="8" customWidth="1"/>
    <col min="20" max="259" width="7.6640625" style="8" customWidth="1"/>
    <col min="260" max="16384" width="8.6640625" style="8"/>
  </cols>
  <sheetData>
    <row r="1" spans="1:15" ht="21" x14ac:dyDescent="0.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15" ht="12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00"/>
      <c r="O2" s="200"/>
    </row>
    <row r="3" spans="1:15" x14ac:dyDescent="0.3">
      <c r="A3" s="10"/>
      <c r="B3" s="10"/>
      <c r="C3" s="10"/>
      <c r="D3" s="10"/>
      <c r="E3" s="9" t="s">
        <v>1</v>
      </c>
      <c r="F3" s="9"/>
      <c r="G3" s="9"/>
      <c r="H3" s="9"/>
      <c r="I3" s="9"/>
      <c r="J3" s="9"/>
      <c r="K3" s="11" t="s">
        <v>2</v>
      </c>
      <c r="L3" s="66"/>
      <c r="M3" s="66"/>
      <c r="N3" s="66"/>
      <c r="O3" s="66"/>
    </row>
    <row r="4" spans="1:15" ht="3" customHeight="1" x14ac:dyDescent="0.3">
      <c r="A4" s="10"/>
      <c r="B4" s="10"/>
      <c r="C4" s="10"/>
      <c r="D4" s="10"/>
      <c r="E4" s="12"/>
      <c r="F4" s="12"/>
      <c r="G4" s="12"/>
      <c r="H4" s="12"/>
      <c r="I4" s="12"/>
      <c r="J4" s="12"/>
      <c r="K4" s="19"/>
      <c r="L4" s="19"/>
      <c r="M4" s="19"/>
      <c r="N4" s="19"/>
      <c r="O4" s="19"/>
    </row>
    <row r="5" spans="1:15" s="15" customFormat="1" ht="14.7" customHeight="1" x14ac:dyDescent="0.3">
      <c r="A5" s="9"/>
      <c r="B5" s="9"/>
      <c r="C5" s="9"/>
      <c r="D5" s="9"/>
      <c r="E5" s="9" t="s">
        <v>3</v>
      </c>
      <c r="F5" s="9"/>
      <c r="G5" s="201"/>
      <c r="H5" s="201"/>
      <c r="I5" s="9" t="s">
        <v>4</v>
      </c>
      <c r="J5" s="202"/>
      <c r="K5" s="203"/>
      <c r="L5" s="9"/>
      <c r="M5" s="9"/>
      <c r="N5" s="9"/>
      <c r="O5" s="9"/>
    </row>
    <row r="6" spans="1:15" s="15" customFormat="1" ht="3" customHeight="1" x14ac:dyDescent="0.3">
      <c r="A6" s="9"/>
      <c r="B6" s="9"/>
      <c r="C6" s="9"/>
      <c r="D6" s="9"/>
      <c r="E6" s="12"/>
      <c r="F6" s="12"/>
      <c r="G6" s="67"/>
      <c r="H6" s="9"/>
      <c r="I6" s="9"/>
      <c r="J6" s="68"/>
      <c r="K6" s="9"/>
      <c r="L6" s="9"/>
      <c r="M6" s="9"/>
      <c r="N6" s="9"/>
      <c r="O6" s="9"/>
    </row>
    <row r="7" spans="1:15" s="15" customFormat="1" x14ac:dyDescent="0.3">
      <c r="A7" s="10"/>
      <c r="B7" s="9"/>
      <c r="C7" s="9"/>
      <c r="D7" s="9"/>
      <c r="E7" s="12" t="s">
        <v>5</v>
      </c>
      <c r="F7" s="12"/>
      <c r="G7" s="204"/>
      <c r="H7" s="204"/>
      <c r="I7" s="204"/>
      <c r="J7" s="205" t="s">
        <v>6</v>
      </c>
      <c r="K7" s="205"/>
      <c r="L7" s="206"/>
      <c r="M7" s="206"/>
      <c r="N7" s="9"/>
      <c r="O7" s="9"/>
    </row>
    <row r="8" spans="1:15" s="15" customFormat="1" ht="3" customHeight="1" x14ac:dyDescent="0.3">
      <c r="A8" s="9"/>
      <c r="B8" s="9"/>
      <c r="C8" s="9"/>
      <c r="D8" s="9"/>
      <c r="E8" s="12"/>
      <c r="F8" s="12"/>
      <c r="G8" s="12"/>
      <c r="H8" s="67"/>
      <c r="I8" s="67"/>
      <c r="J8" s="67"/>
      <c r="K8" s="12"/>
      <c r="L8" s="12"/>
      <c r="M8" s="12"/>
      <c r="N8" s="12"/>
      <c r="O8" s="12"/>
    </row>
    <row r="9" spans="1:15" s="15" customFormat="1" x14ac:dyDescent="0.3">
      <c r="A9" s="9"/>
      <c r="B9" s="9"/>
      <c r="C9" s="9"/>
      <c r="D9" s="9"/>
      <c r="E9" s="12" t="s">
        <v>7</v>
      </c>
      <c r="F9" s="12"/>
      <c r="G9" s="224" t="s">
        <v>8</v>
      </c>
      <c r="H9" s="224"/>
      <c r="I9" s="224"/>
      <c r="J9" s="224"/>
      <c r="K9" s="224"/>
      <c r="L9" s="224"/>
      <c r="M9" s="224"/>
      <c r="N9" s="224"/>
      <c r="O9" s="224"/>
    </row>
    <row r="10" spans="1:15" s="15" customFormat="1" ht="3" customHeight="1" x14ac:dyDescent="0.3">
      <c r="A10" s="9"/>
      <c r="B10" s="9"/>
      <c r="C10" s="9"/>
      <c r="D10" s="9"/>
      <c r="E10" s="12"/>
      <c r="F10" s="12"/>
      <c r="G10" s="69"/>
      <c r="H10" s="69"/>
      <c r="I10" s="69"/>
      <c r="J10" s="69"/>
      <c r="K10" s="69"/>
      <c r="L10" s="69"/>
      <c r="M10" s="69"/>
      <c r="N10" s="69"/>
      <c r="O10" s="69"/>
    </row>
    <row r="11" spans="1:15" x14ac:dyDescent="0.3">
      <c r="A11" s="10"/>
      <c r="B11" s="10"/>
      <c r="C11" s="10"/>
      <c r="D11" s="10"/>
      <c r="E11" s="9" t="s">
        <v>9</v>
      </c>
      <c r="F11" s="9"/>
      <c r="G11" s="204" t="s">
        <v>62</v>
      </c>
      <c r="H11" s="204"/>
      <c r="I11" s="205" t="s">
        <v>11</v>
      </c>
      <c r="J11" s="205"/>
      <c r="K11" s="225"/>
      <c r="L11" s="225"/>
      <c r="M11" s="225"/>
      <c r="N11" s="225"/>
      <c r="O11" s="225"/>
    </row>
    <row r="12" spans="1:15" ht="3" customHeight="1" x14ac:dyDescent="0.3">
      <c r="A12" s="10"/>
      <c r="B12" s="10"/>
      <c r="C12" s="10"/>
      <c r="D12" s="10"/>
      <c r="E12" s="9"/>
      <c r="F12" s="9"/>
      <c r="G12" s="19"/>
      <c r="H12" s="19"/>
      <c r="I12" s="12"/>
      <c r="J12" s="9"/>
      <c r="K12" s="20"/>
      <c r="L12" s="20"/>
      <c r="M12" s="20"/>
      <c r="N12" s="20"/>
      <c r="O12" s="20"/>
    </row>
    <row r="13" spans="1:15" x14ac:dyDescent="0.3">
      <c r="A13" s="10"/>
      <c r="B13" s="10"/>
      <c r="C13" s="10"/>
      <c r="D13" s="10"/>
      <c r="E13" s="9" t="s">
        <v>12</v>
      </c>
      <c r="F13" s="9"/>
      <c r="G13" s="204">
        <v>2025</v>
      </c>
      <c r="H13" s="204"/>
      <c r="I13" s="226" t="s">
        <v>13</v>
      </c>
      <c r="J13" s="226"/>
      <c r="K13" s="227">
        <f>E52</f>
        <v>0</v>
      </c>
      <c r="L13" s="228"/>
      <c r="M13" s="70"/>
      <c r="N13" s="70"/>
      <c r="O13" s="70"/>
    </row>
    <row r="14" spans="1:15" ht="3" customHeight="1" x14ac:dyDescent="0.3">
      <c r="A14" s="9"/>
      <c r="B14" s="9"/>
      <c r="C14" s="9"/>
      <c r="D14" s="9"/>
      <c r="E14" s="9"/>
      <c r="F14" s="9"/>
      <c r="G14" s="9"/>
      <c r="H14" s="9"/>
      <c r="I14" s="10"/>
      <c r="J14" s="10"/>
      <c r="K14" s="10"/>
      <c r="L14" s="10"/>
      <c r="M14" s="9"/>
      <c r="N14" s="9"/>
      <c r="O14" s="9"/>
    </row>
    <row r="15" spans="1:15" ht="16.2" customHeight="1" x14ac:dyDescent="0.3">
      <c r="A15" s="9"/>
      <c r="B15" s="9"/>
      <c r="C15" s="9"/>
      <c r="D15" s="9"/>
      <c r="E15" s="9"/>
      <c r="F15" s="9"/>
      <c r="G15" s="9"/>
      <c r="H15" s="9"/>
      <c r="I15" s="9" t="str">
        <f>IF(I13="Odmena za projekt:","Počet projektov"," ")</f>
        <v xml:space="preserve"> </v>
      </c>
      <c r="J15" s="9"/>
      <c r="K15" s="9" t="str">
        <f>IF(K13="Odmena za projekt:","Počet projektov"," ")</f>
        <v xml:space="preserve"> </v>
      </c>
      <c r="L15" s="9"/>
      <c r="M15" s="9"/>
      <c r="N15" s="9"/>
      <c r="O15" s="9"/>
    </row>
    <row r="16" spans="1:15" ht="16.2" customHeight="1" thickBot="1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24" ht="15" customHeight="1" x14ac:dyDescent="0.3">
      <c r="A17" s="207" t="s">
        <v>14</v>
      </c>
      <c r="B17" s="208"/>
      <c r="C17" s="213" t="s">
        <v>15</v>
      </c>
      <c r="D17" s="214"/>
      <c r="E17" s="215" t="s">
        <v>16</v>
      </c>
      <c r="F17" s="218" t="s">
        <v>17</v>
      </c>
      <c r="G17" s="221" t="s">
        <v>18</v>
      </c>
      <c r="H17" s="221" t="s">
        <v>19</v>
      </c>
      <c r="I17" s="10"/>
      <c r="J17" s="194" t="s">
        <v>20</v>
      </c>
      <c r="K17" s="194"/>
      <c r="L17" s="194"/>
      <c r="M17" s="194"/>
      <c r="N17" s="10"/>
      <c r="O17" s="10"/>
    </row>
    <row r="18" spans="1:24" x14ac:dyDescent="0.3">
      <c r="A18" s="209"/>
      <c r="B18" s="210"/>
      <c r="C18" s="195" t="s">
        <v>21</v>
      </c>
      <c r="D18" s="196"/>
      <c r="E18" s="216"/>
      <c r="F18" s="219"/>
      <c r="G18" s="222"/>
      <c r="H18" s="222"/>
      <c r="I18" s="10"/>
      <c r="J18" s="194"/>
      <c r="K18" s="194"/>
      <c r="L18" s="194"/>
      <c r="M18" s="194"/>
      <c r="N18" s="10"/>
      <c r="O18" s="10"/>
    </row>
    <row r="19" spans="1:24" ht="15" thickBot="1" x14ac:dyDescent="0.35">
      <c r="A19" s="211"/>
      <c r="B19" s="212"/>
      <c r="C19" s="72" t="s">
        <v>22</v>
      </c>
      <c r="D19" s="73" t="s">
        <v>23</v>
      </c>
      <c r="E19" s="217"/>
      <c r="F19" s="220"/>
      <c r="G19" s="223"/>
      <c r="H19" s="223"/>
      <c r="I19" s="10"/>
      <c r="J19" s="197" t="s">
        <v>24</v>
      </c>
      <c r="K19" s="197"/>
      <c r="L19" s="197" t="s">
        <v>25</v>
      </c>
      <c r="M19" s="197"/>
      <c r="N19" s="71" t="s">
        <v>26</v>
      </c>
      <c r="O19" s="10"/>
    </row>
    <row r="20" spans="1:24" ht="24" customHeight="1" thickBot="1" x14ac:dyDescent="0.35">
      <c r="A20" s="74">
        <v>1</v>
      </c>
      <c r="B20" s="75">
        <f t="shared" ref="B20:B47" si="0">(DATE($G$13,$G$137,A20))</f>
        <v>45658</v>
      </c>
      <c r="C20" s="22"/>
      <c r="D20" s="23"/>
      <c r="E20" s="24"/>
      <c r="F20" s="80">
        <f>IF((D20-C20)&gt;6/24,(D20-C20)-(0.5/24)-E20,(D20-C20)-E20)</f>
        <v>0</v>
      </c>
      <c r="G20" s="23">
        <f>F20</f>
        <v>0</v>
      </c>
      <c r="H20" s="117"/>
      <c r="I20" s="10"/>
      <c r="J20" s="198" t="s">
        <v>138</v>
      </c>
      <c r="K20" s="198"/>
      <c r="L20" s="198" t="s">
        <v>139</v>
      </c>
      <c r="M20" s="198"/>
      <c r="N20" s="82" t="s">
        <v>27</v>
      </c>
      <c r="O20" s="10"/>
    </row>
    <row r="21" spans="1:24" ht="24" customHeight="1" thickBot="1" x14ac:dyDescent="0.35">
      <c r="A21" s="76">
        <v>2</v>
      </c>
      <c r="B21" s="77">
        <f t="shared" si="0"/>
        <v>45659</v>
      </c>
      <c r="C21" s="25"/>
      <c r="D21" s="26"/>
      <c r="E21" s="27"/>
      <c r="F21" s="28">
        <f>IF((D21-C21)&gt;6/24,(D21-C21)-(0.5/24)-E21,(D21-C21)-E21)</f>
        <v>0</v>
      </c>
      <c r="G21" s="23">
        <f>F21</f>
        <v>0</v>
      </c>
      <c r="H21" s="117"/>
      <c r="I21" s="10"/>
      <c r="J21" s="193">
        <v>0.01</v>
      </c>
      <c r="K21" s="193"/>
      <c r="L21" s="188">
        <v>100000</v>
      </c>
      <c r="M21" s="188"/>
      <c r="N21" s="29">
        <v>100</v>
      </c>
      <c r="O21" s="10"/>
    </row>
    <row r="22" spans="1:24" ht="24" customHeight="1" thickBot="1" x14ac:dyDescent="0.35">
      <c r="A22" s="78">
        <v>3</v>
      </c>
      <c r="B22" s="79">
        <f t="shared" si="0"/>
        <v>45660</v>
      </c>
      <c r="C22" s="22"/>
      <c r="D22" s="23"/>
      <c r="E22" s="30"/>
      <c r="F22" s="31">
        <f>IF((D22-C22)&gt;6/24,(D22-C22)-(0.5/24)-E22,(D22-C22)-E22)</f>
        <v>0</v>
      </c>
      <c r="G22" s="23">
        <f>F22</f>
        <v>0</v>
      </c>
      <c r="H22" s="117"/>
      <c r="I22" s="10"/>
      <c r="J22" s="188">
        <v>100000.01</v>
      </c>
      <c r="K22" s="188"/>
      <c r="L22" s="188">
        <v>500000</v>
      </c>
      <c r="M22" s="188"/>
      <c r="N22" s="29">
        <v>200</v>
      </c>
      <c r="O22" s="10"/>
    </row>
    <row r="23" spans="1:24" ht="24" customHeight="1" thickBot="1" x14ac:dyDescent="0.35">
      <c r="A23" s="76">
        <v>4</v>
      </c>
      <c r="B23" s="77">
        <f t="shared" si="0"/>
        <v>45661</v>
      </c>
      <c r="C23" s="25"/>
      <c r="D23" s="26"/>
      <c r="E23" s="27"/>
      <c r="F23" s="28">
        <f t="shared" ref="F23:F50" si="1">IF((D23-C23)&gt;6/24,(D23-C23)-(0.5/24)-E23,(D23-C23)-E23)</f>
        <v>0</v>
      </c>
      <c r="G23" s="26">
        <f>F23</f>
        <v>0</v>
      </c>
      <c r="H23" s="117"/>
      <c r="I23" s="10"/>
      <c r="J23" s="188">
        <v>500000.01</v>
      </c>
      <c r="K23" s="188"/>
      <c r="L23" s="188">
        <v>1000000</v>
      </c>
      <c r="M23" s="188"/>
      <c r="N23" s="29">
        <v>300</v>
      </c>
      <c r="O23" s="10"/>
    </row>
    <row r="24" spans="1:24" ht="24" customHeight="1" thickBot="1" x14ac:dyDescent="0.35">
      <c r="A24" s="78">
        <v>5</v>
      </c>
      <c r="B24" s="79">
        <f t="shared" si="0"/>
        <v>45662</v>
      </c>
      <c r="C24" s="22"/>
      <c r="D24" s="23"/>
      <c r="E24" s="30"/>
      <c r="F24" s="31">
        <f t="shared" si="1"/>
        <v>0</v>
      </c>
      <c r="G24" s="32">
        <f t="shared" ref="G24:G50" si="2">F24</f>
        <v>0</v>
      </c>
      <c r="H24" s="117"/>
      <c r="I24" s="10"/>
      <c r="J24" s="192">
        <v>1000000.01</v>
      </c>
      <c r="K24" s="192"/>
      <c r="L24" s="192">
        <v>5000000</v>
      </c>
      <c r="M24" s="192"/>
      <c r="N24" s="29">
        <v>350</v>
      </c>
      <c r="O24" s="10"/>
    </row>
    <row r="25" spans="1:24" ht="24" customHeight="1" thickBot="1" x14ac:dyDescent="0.35">
      <c r="A25" s="76">
        <v>6</v>
      </c>
      <c r="B25" s="77">
        <f t="shared" si="0"/>
        <v>45663</v>
      </c>
      <c r="C25" s="25"/>
      <c r="D25" s="26"/>
      <c r="E25" s="27"/>
      <c r="F25" s="28">
        <f t="shared" si="1"/>
        <v>0</v>
      </c>
      <c r="G25" s="26">
        <f t="shared" si="2"/>
        <v>0</v>
      </c>
      <c r="H25" s="117"/>
      <c r="I25" s="10"/>
      <c r="J25" s="188">
        <v>5000000.01</v>
      </c>
      <c r="K25" s="188"/>
      <c r="L25" s="188">
        <v>10000000</v>
      </c>
      <c r="M25" s="188"/>
      <c r="N25" s="29">
        <v>400</v>
      </c>
      <c r="O25" s="10"/>
    </row>
    <row r="26" spans="1:24" ht="24" customHeight="1" thickBot="1" x14ac:dyDescent="0.35">
      <c r="A26" s="78">
        <v>7</v>
      </c>
      <c r="B26" s="79">
        <f t="shared" si="0"/>
        <v>45664</v>
      </c>
      <c r="C26" s="22"/>
      <c r="D26" s="23"/>
      <c r="E26" s="30"/>
      <c r="F26" s="31">
        <f t="shared" si="1"/>
        <v>0</v>
      </c>
      <c r="G26" s="32">
        <f t="shared" si="2"/>
        <v>0</v>
      </c>
      <c r="H26" s="117"/>
      <c r="I26" s="10"/>
      <c r="J26" s="188">
        <v>10000000.01</v>
      </c>
      <c r="K26" s="188"/>
      <c r="L26" s="188">
        <v>50000000</v>
      </c>
      <c r="M26" s="188"/>
      <c r="N26" s="29">
        <v>500</v>
      </c>
      <c r="O26" s="10"/>
    </row>
    <row r="27" spans="1:24" ht="24" customHeight="1" thickBot="1" x14ac:dyDescent="0.35">
      <c r="A27" s="76">
        <v>8</v>
      </c>
      <c r="B27" s="77">
        <f t="shared" si="0"/>
        <v>45665</v>
      </c>
      <c r="C27" s="25"/>
      <c r="D27" s="26"/>
      <c r="E27" s="27"/>
      <c r="F27" s="28">
        <f t="shared" si="1"/>
        <v>0</v>
      </c>
      <c r="G27" s="26">
        <f t="shared" si="2"/>
        <v>0</v>
      </c>
      <c r="H27" s="117"/>
      <c r="I27" s="10"/>
      <c r="J27" s="188">
        <v>50000000.009999998</v>
      </c>
      <c r="K27" s="188"/>
      <c r="L27" s="188">
        <v>12500000000</v>
      </c>
      <c r="M27" s="188"/>
      <c r="N27" s="29">
        <v>600</v>
      </c>
      <c r="O27" s="10"/>
    </row>
    <row r="28" spans="1:24" ht="24" customHeight="1" thickBot="1" x14ac:dyDescent="0.35">
      <c r="A28" s="78">
        <v>9</v>
      </c>
      <c r="B28" s="79">
        <f t="shared" si="0"/>
        <v>45666</v>
      </c>
      <c r="C28" s="22"/>
      <c r="D28" s="23"/>
      <c r="E28" s="30"/>
      <c r="F28" s="31">
        <f t="shared" si="1"/>
        <v>0</v>
      </c>
      <c r="G28" s="32">
        <f t="shared" si="2"/>
        <v>0</v>
      </c>
      <c r="H28" s="117"/>
      <c r="I28" s="10"/>
      <c r="J28" s="33"/>
      <c r="K28" s="33"/>
      <c r="L28" s="10"/>
      <c r="M28" s="10"/>
      <c r="N28" s="10"/>
      <c r="O28" s="10"/>
    </row>
    <row r="29" spans="1:24" ht="24" customHeight="1" thickBot="1" x14ac:dyDescent="0.35">
      <c r="A29" s="76">
        <v>10</v>
      </c>
      <c r="B29" s="77">
        <f t="shared" si="0"/>
        <v>45667</v>
      </c>
      <c r="C29" s="25"/>
      <c r="D29" s="26"/>
      <c r="E29" s="27"/>
      <c r="F29" s="28">
        <f t="shared" si="1"/>
        <v>0</v>
      </c>
      <c r="G29" s="26">
        <f t="shared" si="2"/>
        <v>0</v>
      </c>
      <c r="H29" s="117"/>
      <c r="I29" s="10"/>
      <c r="J29" s="10"/>
      <c r="K29" s="10"/>
      <c r="L29" s="10"/>
      <c r="M29" s="10"/>
      <c r="N29" s="10"/>
      <c r="O29" s="10"/>
    </row>
    <row r="30" spans="1:24" ht="24" customHeight="1" thickBot="1" x14ac:dyDescent="0.35">
      <c r="A30" s="78">
        <v>11</v>
      </c>
      <c r="B30" s="79">
        <f t="shared" si="0"/>
        <v>45668</v>
      </c>
      <c r="C30" s="22"/>
      <c r="D30" s="23"/>
      <c r="E30" s="30"/>
      <c r="F30" s="31">
        <f t="shared" si="1"/>
        <v>0</v>
      </c>
      <c r="G30" s="32">
        <f t="shared" si="2"/>
        <v>0</v>
      </c>
      <c r="H30" s="117"/>
      <c r="I30" s="10"/>
      <c r="J30" s="189" t="s">
        <v>28</v>
      </c>
      <c r="K30" s="189"/>
      <c r="L30" s="189"/>
      <c r="M30" s="81"/>
      <c r="N30" s="81"/>
      <c r="O30" s="81"/>
    </row>
    <row r="31" spans="1:24" ht="24" customHeight="1" thickBot="1" x14ac:dyDescent="0.35">
      <c r="A31" s="76">
        <v>12</v>
      </c>
      <c r="B31" s="77">
        <f t="shared" si="0"/>
        <v>45669</v>
      </c>
      <c r="C31" s="25"/>
      <c r="D31" s="26"/>
      <c r="E31" s="27"/>
      <c r="F31" s="28">
        <f t="shared" si="1"/>
        <v>0</v>
      </c>
      <c r="G31" s="26">
        <f t="shared" si="2"/>
        <v>0</v>
      </c>
      <c r="H31" s="117"/>
      <c r="I31" s="10"/>
      <c r="J31" s="191" t="s">
        <v>29</v>
      </c>
      <c r="K31" s="191"/>
      <c r="L31" s="191" t="s">
        <v>30</v>
      </c>
      <c r="M31" s="191"/>
      <c r="N31" s="191" t="s">
        <v>31</v>
      </c>
      <c r="O31" s="191"/>
      <c r="X31" s="34"/>
    </row>
    <row r="32" spans="1:24" ht="24" customHeight="1" thickBot="1" x14ac:dyDescent="0.35">
      <c r="A32" s="78">
        <v>13</v>
      </c>
      <c r="B32" s="79">
        <f t="shared" si="0"/>
        <v>45670</v>
      </c>
      <c r="C32" s="22"/>
      <c r="D32" s="23"/>
      <c r="E32" s="30"/>
      <c r="F32" s="31">
        <f t="shared" si="1"/>
        <v>0</v>
      </c>
      <c r="G32" s="32">
        <f t="shared" si="2"/>
        <v>0</v>
      </c>
      <c r="H32" s="117"/>
      <c r="I32" s="10">
        <v>1</v>
      </c>
      <c r="J32" s="245"/>
      <c r="K32" s="246"/>
      <c r="L32" s="175"/>
      <c r="M32" s="176"/>
      <c r="N32" s="177">
        <f>IF(AND(L32&gt;=$J$21,L32&lt;=$L$21),$N$21,IF(AND(L32&gt;=$J$22,L32&lt;=$L$22),$N$22,IF(AND(L32&gt;=$J$23,L32&lt;=$L$23),$N$23,IF(AND(L32&gt;=$J$24,L32&lt;=$L$24),$N$24,IF(AND(L32&gt;=$J$25,L32&lt;=$L$25),$N$25,IF(AND(L32&gt;=$J$26,L32&lt;=$L$26),$N$26,IF(AND(L32&gt;=$J$27,L32&lt;=$L$27),$N$27,$N$28)))))))</f>
        <v>0</v>
      </c>
      <c r="O32" s="178"/>
    </row>
    <row r="33" spans="1:15" ht="24" customHeight="1" thickBot="1" x14ac:dyDescent="0.35">
      <c r="A33" s="76">
        <v>14</v>
      </c>
      <c r="B33" s="77">
        <f t="shared" si="0"/>
        <v>45671</v>
      </c>
      <c r="C33" s="25"/>
      <c r="D33" s="26"/>
      <c r="E33" s="27"/>
      <c r="F33" s="28">
        <f t="shared" si="1"/>
        <v>0</v>
      </c>
      <c r="G33" s="26">
        <f t="shared" si="2"/>
        <v>0</v>
      </c>
      <c r="H33" s="117"/>
      <c r="I33" s="10">
        <v>2</v>
      </c>
      <c r="J33" s="173"/>
      <c r="K33" s="174"/>
      <c r="L33" s="175"/>
      <c r="M33" s="176"/>
      <c r="N33" s="177">
        <f t="shared" ref="N33:N51" si="3">IF(AND(L33&gt;=$J$21,L33&lt;=$L$21),$N$21,IF(AND(L33&gt;=$J$22,L33&lt;=$L$22),$N$22,IF(AND(L33&gt;=$J$23,L33&lt;=$L$23),$N$23,IF(AND(L33&gt;=$J$24,L33&lt;=$L$24),$N$24,IF(AND(L33&gt;=$J$25,L33&lt;=$L$25),$N$25,IF(AND(L33&gt;=$J$26,L33&lt;=$L$26),$N$26,IF(AND(L33&gt;=$J$27,L33&lt;=$L$27),$N$27,$N$28)))))))</f>
        <v>0</v>
      </c>
      <c r="O33" s="178"/>
    </row>
    <row r="34" spans="1:15" ht="24" customHeight="1" thickBot="1" x14ac:dyDescent="0.35">
      <c r="A34" s="78">
        <v>15</v>
      </c>
      <c r="B34" s="79">
        <f t="shared" si="0"/>
        <v>45672</v>
      </c>
      <c r="C34" s="22"/>
      <c r="D34" s="23"/>
      <c r="E34" s="30"/>
      <c r="F34" s="31">
        <f t="shared" si="1"/>
        <v>0</v>
      </c>
      <c r="G34" s="32">
        <f t="shared" si="2"/>
        <v>0</v>
      </c>
      <c r="H34" s="117"/>
      <c r="I34" s="10">
        <v>3</v>
      </c>
      <c r="J34" s="173"/>
      <c r="K34" s="174"/>
      <c r="L34" s="175"/>
      <c r="M34" s="176"/>
      <c r="N34" s="177">
        <f t="shared" si="3"/>
        <v>0</v>
      </c>
      <c r="O34" s="178"/>
    </row>
    <row r="35" spans="1:15" ht="24" customHeight="1" thickBot="1" x14ac:dyDescent="0.35">
      <c r="A35" s="76">
        <v>16</v>
      </c>
      <c r="B35" s="77">
        <f t="shared" si="0"/>
        <v>45673</v>
      </c>
      <c r="C35" s="25"/>
      <c r="D35" s="26"/>
      <c r="E35" s="27"/>
      <c r="F35" s="28">
        <f t="shared" si="1"/>
        <v>0</v>
      </c>
      <c r="G35" s="26">
        <f t="shared" si="2"/>
        <v>0</v>
      </c>
      <c r="H35" s="117"/>
      <c r="I35" s="10">
        <v>4</v>
      </c>
      <c r="J35" s="173"/>
      <c r="K35" s="174"/>
      <c r="L35" s="175"/>
      <c r="M35" s="176"/>
      <c r="N35" s="177">
        <f t="shared" si="3"/>
        <v>0</v>
      </c>
      <c r="O35" s="178"/>
    </row>
    <row r="36" spans="1:15" ht="24" customHeight="1" thickBot="1" x14ac:dyDescent="0.35">
      <c r="A36" s="78">
        <v>17</v>
      </c>
      <c r="B36" s="79">
        <f t="shared" si="0"/>
        <v>45674</v>
      </c>
      <c r="C36" s="22"/>
      <c r="D36" s="23"/>
      <c r="E36" s="30"/>
      <c r="F36" s="31">
        <f t="shared" si="1"/>
        <v>0</v>
      </c>
      <c r="G36" s="32">
        <f t="shared" si="2"/>
        <v>0</v>
      </c>
      <c r="H36" s="117"/>
      <c r="I36" s="10">
        <v>5</v>
      </c>
      <c r="J36" s="173"/>
      <c r="K36" s="174"/>
      <c r="L36" s="175"/>
      <c r="M36" s="176"/>
      <c r="N36" s="177">
        <f t="shared" si="3"/>
        <v>0</v>
      </c>
      <c r="O36" s="178"/>
    </row>
    <row r="37" spans="1:15" ht="24" customHeight="1" thickBot="1" x14ac:dyDescent="0.35">
      <c r="A37" s="76">
        <v>18</v>
      </c>
      <c r="B37" s="77">
        <f t="shared" si="0"/>
        <v>45675</v>
      </c>
      <c r="C37" s="25"/>
      <c r="D37" s="26"/>
      <c r="E37" s="27"/>
      <c r="F37" s="28">
        <f t="shared" si="1"/>
        <v>0</v>
      </c>
      <c r="G37" s="26">
        <f t="shared" si="2"/>
        <v>0</v>
      </c>
      <c r="H37" s="117"/>
      <c r="I37" s="10">
        <v>6</v>
      </c>
      <c r="J37" s="173"/>
      <c r="K37" s="174"/>
      <c r="L37" s="175"/>
      <c r="M37" s="176"/>
      <c r="N37" s="177">
        <f t="shared" si="3"/>
        <v>0</v>
      </c>
      <c r="O37" s="178"/>
    </row>
    <row r="38" spans="1:15" ht="24" customHeight="1" thickBot="1" x14ac:dyDescent="0.35">
      <c r="A38" s="78">
        <v>19</v>
      </c>
      <c r="B38" s="79">
        <f t="shared" si="0"/>
        <v>45676</v>
      </c>
      <c r="C38" s="22"/>
      <c r="D38" s="23"/>
      <c r="E38" s="30"/>
      <c r="F38" s="31">
        <f t="shared" si="1"/>
        <v>0</v>
      </c>
      <c r="G38" s="32">
        <f t="shared" si="2"/>
        <v>0</v>
      </c>
      <c r="H38" s="117"/>
      <c r="I38" s="10">
        <v>7</v>
      </c>
      <c r="J38" s="173"/>
      <c r="K38" s="174"/>
      <c r="L38" s="175"/>
      <c r="M38" s="176"/>
      <c r="N38" s="177">
        <f t="shared" si="3"/>
        <v>0</v>
      </c>
      <c r="O38" s="178"/>
    </row>
    <row r="39" spans="1:15" ht="24" customHeight="1" thickBot="1" x14ac:dyDescent="0.35">
      <c r="A39" s="76">
        <v>20</v>
      </c>
      <c r="B39" s="77">
        <f t="shared" si="0"/>
        <v>45677</v>
      </c>
      <c r="C39" s="25"/>
      <c r="D39" s="26"/>
      <c r="E39" s="27"/>
      <c r="F39" s="28">
        <f t="shared" si="1"/>
        <v>0</v>
      </c>
      <c r="G39" s="26">
        <f t="shared" si="2"/>
        <v>0</v>
      </c>
      <c r="H39" s="117"/>
      <c r="I39" s="10">
        <v>8</v>
      </c>
      <c r="J39" s="173"/>
      <c r="K39" s="174"/>
      <c r="L39" s="175"/>
      <c r="M39" s="176"/>
      <c r="N39" s="177">
        <f t="shared" si="3"/>
        <v>0</v>
      </c>
      <c r="O39" s="178"/>
    </row>
    <row r="40" spans="1:15" ht="24" customHeight="1" thickBot="1" x14ac:dyDescent="0.35">
      <c r="A40" s="78">
        <v>21</v>
      </c>
      <c r="B40" s="79">
        <f t="shared" si="0"/>
        <v>45678</v>
      </c>
      <c r="C40" s="22"/>
      <c r="D40" s="23"/>
      <c r="E40" s="30"/>
      <c r="F40" s="31">
        <f t="shared" si="1"/>
        <v>0</v>
      </c>
      <c r="G40" s="32">
        <f t="shared" si="2"/>
        <v>0</v>
      </c>
      <c r="H40" s="117"/>
      <c r="I40" s="10">
        <v>9</v>
      </c>
      <c r="J40" s="173"/>
      <c r="K40" s="174"/>
      <c r="L40" s="175"/>
      <c r="M40" s="176"/>
      <c r="N40" s="177">
        <f t="shared" si="3"/>
        <v>0</v>
      </c>
      <c r="O40" s="178"/>
    </row>
    <row r="41" spans="1:15" s="15" customFormat="1" ht="24" customHeight="1" thickBot="1" x14ac:dyDescent="0.35">
      <c r="A41" s="76">
        <v>22</v>
      </c>
      <c r="B41" s="77">
        <f t="shared" si="0"/>
        <v>45679</v>
      </c>
      <c r="C41" s="25"/>
      <c r="D41" s="26"/>
      <c r="E41" s="27"/>
      <c r="F41" s="28">
        <f t="shared" si="1"/>
        <v>0</v>
      </c>
      <c r="G41" s="26">
        <f t="shared" si="2"/>
        <v>0</v>
      </c>
      <c r="H41" s="117"/>
      <c r="I41" s="10">
        <v>10</v>
      </c>
      <c r="J41" s="173"/>
      <c r="K41" s="174"/>
      <c r="L41" s="175"/>
      <c r="M41" s="176"/>
      <c r="N41" s="177">
        <f t="shared" si="3"/>
        <v>0</v>
      </c>
      <c r="O41" s="178"/>
    </row>
    <row r="42" spans="1:15" ht="24" customHeight="1" thickBot="1" x14ac:dyDescent="0.35">
      <c r="A42" s="78">
        <v>23</v>
      </c>
      <c r="B42" s="79">
        <f t="shared" si="0"/>
        <v>45680</v>
      </c>
      <c r="C42" s="22"/>
      <c r="D42" s="23"/>
      <c r="E42" s="30"/>
      <c r="F42" s="31">
        <f t="shared" si="1"/>
        <v>0</v>
      </c>
      <c r="G42" s="32">
        <f t="shared" si="2"/>
        <v>0</v>
      </c>
      <c r="H42" s="117"/>
      <c r="I42" s="10">
        <v>11</v>
      </c>
      <c r="J42" s="173"/>
      <c r="K42" s="174"/>
      <c r="L42" s="175"/>
      <c r="M42" s="176"/>
      <c r="N42" s="177">
        <f t="shared" si="3"/>
        <v>0</v>
      </c>
      <c r="O42" s="178"/>
    </row>
    <row r="43" spans="1:15" ht="24" customHeight="1" thickBot="1" x14ac:dyDescent="0.35">
      <c r="A43" s="76">
        <v>24</v>
      </c>
      <c r="B43" s="77">
        <f t="shared" si="0"/>
        <v>45681</v>
      </c>
      <c r="C43" s="25"/>
      <c r="D43" s="26"/>
      <c r="E43" s="27"/>
      <c r="F43" s="28">
        <f t="shared" si="1"/>
        <v>0</v>
      </c>
      <c r="G43" s="26">
        <f t="shared" si="2"/>
        <v>0</v>
      </c>
      <c r="H43" s="117"/>
      <c r="I43" s="10">
        <v>12</v>
      </c>
      <c r="J43" s="173"/>
      <c r="K43" s="174"/>
      <c r="L43" s="175"/>
      <c r="M43" s="176"/>
      <c r="N43" s="177">
        <f t="shared" si="3"/>
        <v>0</v>
      </c>
      <c r="O43" s="178"/>
    </row>
    <row r="44" spans="1:15" ht="24" customHeight="1" thickBot="1" x14ac:dyDescent="0.35">
      <c r="A44" s="78">
        <v>25</v>
      </c>
      <c r="B44" s="79">
        <f t="shared" si="0"/>
        <v>45682</v>
      </c>
      <c r="C44" s="22"/>
      <c r="D44" s="23"/>
      <c r="E44" s="30"/>
      <c r="F44" s="31">
        <f t="shared" si="1"/>
        <v>0</v>
      </c>
      <c r="G44" s="32">
        <f t="shared" si="2"/>
        <v>0</v>
      </c>
      <c r="H44" s="117"/>
      <c r="I44" s="10">
        <v>13</v>
      </c>
      <c r="J44" s="173"/>
      <c r="K44" s="174"/>
      <c r="L44" s="175"/>
      <c r="M44" s="176"/>
      <c r="N44" s="177">
        <f t="shared" si="3"/>
        <v>0</v>
      </c>
      <c r="O44" s="178"/>
    </row>
    <row r="45" spans="1:15" ht="24" customHeight="1" thickBot="1" x14ac:dyDescent="0.35">
      <c r="A45" s="76">
        <v>26</v>
      </c>
      <c r="B45" s="77">
        <f t="shared" si="0"/>
        <v>45683</v>
      </c>
      <c r="C45" s="25"/>
      <c r="D45" s="26"/>
      <c r="E45" s="27"/>
      <c r="F45" s="28">
        <f t="shared" si="1"/>
        <v>0</v>
      </c>
      <c r="G45" s="26">
        <f t="shared" si="2"/>
        <v>0</v>
      </c>
      <c r="H45" s="117"/>
      <c r="I45" s="10">
        <v>14</v>
      </c>
      <c r="J45" s="173"/>
      <c r="K45" s="174"/>
      <c r="L45" s="175"/>
      <c r="M45" s="176"/>
      <c r="N45" s="177">
        <f t="shared" si="3"/>
        <v>0</v>
      </c>
      <c r="O45" s="178"/>
    </row>
    <row r="46" spans="1:15" ht="24" customHeight="1" thickBot="1" x14ac:dyDescent="0.35">
      <c r="A46" s="78">
        <v>27</v>
      </c>
      <c r="B46" s="79">
        <f t="shared" si="0"/>
        <v>45684</v>
      </c>
      <c r="C46" s="22"/>
      <c r="D46" s="23"/>
      <c r="E46" s="30"/>
      <c r="F46" s="31">
        <f t="shared" si="1"/>
        <v>0</v>
      </c>
      <c r="G46" s="32">
        <f t="shared" si="2"/>
        <v>0</v>
      </c>
      <c r="H46" s="117"/>
      <c r="I46" s="10">
        <v>15</v>
      </c>
      <c r="J46" s="173"/>
      <c r="K46" s="174"/>
      <c r="L46" s="175"/>
      <c r="M46" s="176"/>
      <c r="N46" s="177">
        <f t="shared" si="3"/>
        <v>0</v>
      </c>
      <c r="O46" s="178"/>
    </row>
    <row r="47" spans="1:15" ht="24" customHeight="1" thickBot="1" x14ac:dyDescent="0.35">
      <c r="A47" s="76">
        <v>28</v>
      </c>
      <c r="B47" s="77">
        <f t="shared" si="0"/>
        <v>45685</v>
      </c>
      <c r="C47" s="25"/>
      <c r="D47" s="26"/>
      <c r="E47" s="27"/>
      <c r="F47" s="28">
        <f t="shared" si="1"/>
        <v>0</v>
      </c>
      <c r="G47" s="26">
        <f t="shared" si="2"/>
        <v>0</v>
      </c>
      <c r="H47" s="117"/>
      <c r="I47" s="10">
        <v>16</v>
      </c>
      <c r="J47" s="173"/>
      <c r="K47" s="174"/>
      <c r="L47" s="175"/>
      <c r="M47" s="176"/>
      <c r="N47" s="177">
        <f t="shared" si="3"/>
        <v>0</v>
      </c>
      <c r="O47" s="178"/>
    </row>
    <row r="48" spans="1:15" ht="24" customHeight="1" thickBot="1" x14ac:dyDescent="0.35">
      <c r="A48" s="78">
        <f>IF(DAY(DATE($G$13,$G$137+1,0))=28,"",29)</f>
        <v>29</v>
      </c>
      <c r="B48" s="79">
        <f>IF(ISERROR(DATE($G$13,$G$137,A48)),"",(DATE($G$13,$G$137,A48)))</f>
        <v>45686</v>
      </c>
      <c r="C48" s="22"/>
      <c r="D48" s="23"/>
      <c r="E48" s="30"/>
      <c r="F48" s="31">
        <f t="shared" si="1"/>
        <v>0</v>
      </c>
      <c r="G48" s="32">
        <f t="shared" si="2"/>
        <v>0</v>
      </c>
      <c r="H48" s="117"/>
      <c r="I48" s="10">
        <v>17</v>
      </c>
      <c r="J48" s="173"/>
      <c r="K48" s="174"/>
      <c r="L48" s="175"/>
      <c r="M48" s="176"/>
      <c r="N48" s="177">
        <f t="shared" si="3"/>
        <v>0</v>
      </c>
      <c r="O48" s="178"/>
    </row>
    <row r="49" spans="1:15" ht="24" customHeight="1" thickBot="1" x14ac:dyDescent="0.35">
      <c r="A49" s="83">
        <f>IF(OR(DAY(DATE($G$13,$G$137+1,0))=28,DAY(DATE($G$13,$G$137+1,0))=29),"",IF(DAY(DATE($G$13,$G$137+1,0))=29,"",30))</f>
        <v>30</v>
      </c>
      <c r="B49" s="84">
        <f>IF(ISERROR(DATE($G$13,$G$137,A49)),"",(DATE($G$13,$G$137,A49)))</f>
        <v>45687</v>
      </c>
      <c r="C49" s="25"/>
      <c r="D49" s="26"/>
      <c r="E49" s="35"/>
      <c r="F49" s="28">
        <f t="shared" si="1"/>
        <v>0</v>
      </c>
      <c r="G49" s="26">
        <f t="shared" si="2"/>
        <v>0</v>
      </c>
      <c r="H49" s="117"/>
      <c r="I49" s="10">
        <v>18</v>
      </c>
      <c r="J49" s="173"/>
      <c r="K49" s="174"/>
      <c r="L49" s="175"/>
      <c r="M49" s="176"/>
      <c r="N49" s="177">
        <f t="shared" si="3"/>
        <v>0</v>
      </c>
      <c r="O49" s="178"/>
    </row>
    <row r="50" spans="1:15" ht="24" customHeight="1" thickBot="1" x14ac:dyDescent="0.35">
      <c r="A50" s="85">
        <f>IF(OR(DAY(DATE($G$13,$G$137+1,0))=28,DAY(DATE($G$13,$G$137+1,0))=29),"",IF(DAY(DATE($G$13,$G$137+1,0))=30,"",31))</f>
        <v>31</v>
      </c>
      <c r="B50" s="86">
        <f>IF(ISERROR(DATE($G$13,$G$137,A50)),"",(DATE($G$13,$G$137,A50)))</f>
        <v>45688</v>
      </c>
      <c r="C50" s="22"/>
      <c r="D50" s="23"/>
      <c r="E50" s="30"/>
      <c r="F50" s="31">
        <f t="shared" si="1"/>
        <v>0</v>
      </c>
      <c r="G50" s="32">
        <f t="shared" si="2"/>
        <v>0</v>
      </c>
      <c r="H50" s="117"/>
      <c r="I50" s="10">
        <v>19</v>
      </c>
      <c r="J50" s="173"/>
      <c r="K50" s="174"/>
      <c r="L50" s="175"/>
      <c r="M50" s="176"/>
      <c r="N50" s="177">
        <f t="shared" si="3"/>
        <v>0</v>
      </c>
      <c r="O50" s="178"/>
    </row>
    <row r="51" spans="1:15" ht="24" customHeight="1" thickBot="1" x14ac:dyDescent="0.35">
      <c r="A51" s="184"/>
      <c r="B51" s="185"/>
      <c r="C51" s="186" t="s">
        <v>32</v>
      </c>
      <c r="D51" s="187"/>
      <c r="E51" s="87"/>
      <c r="F51" s="88">
        <f>SUM(F20:F50)</f>
        <v>0</v>
      </c>
      <c r="G51" s="88">
        <f>SUM(G20:G50)</f>
        <v>0</v>
      </c>
      <c r="H51" s="36"/>
      <c r="I51" s="10">
        <v>20</v>
      </c>
      <c r="J51" s="173"/>
      <c r="K51" s="174"/>
      <c r="L51" s="175"/>
      <c r="M51" s="176"/>
      <c r="N51" s="177">
        <f t="shared" si="3"/>
        <v>0</v>
      </c>
      <c r="O51" s="178"/>
    </row>
    <row r="52" spans="1:15" ht="24" customHeight="1" thickBot="1" x14ac:dyDescent="0.35">
      <c r="A52" s="186" t="s">
        <v>33</v>
      </c>
      <c r="B52" s="187"/>
      <c r="C52" s="187"/>
      <c r="D52" s="242"/>
      <c r="E52" s="182">
        <f>SUM(N32:O51)</f>
        <v>0</v>
      </c>
      <c r="F52" s="183"/>
      <c r="G52" s="89"/>
      <c r="H52" s="90"/>
      <c r="I52" s="10"/>
      <c r="J52" s="10"/>
      <c r="K52" s="10"/>
      <c r="L52" s="10"/>
      <c r="M52" s="10"/>
      <c r="N52" s="10"/>
      <c r="O52" s="10"/>
    </row>
    <row r="53" spans="1:15" ht="19.5" customHeight="1" x14ac:dyDescent="0.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ht="49.5" customHeight="1" thickBot="1" x14ac:dyDescent="0.35">
      <c r="A54" s="166" t="s">
        <v>140</v>
      </c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167"/>
    </row>
    <row r="55" spans="1:15" ht="24" customHeight="1" x14ac:dyDescent="0.3">
      <c r="A55" s="168" t="s">
        <v>125</v>
      </c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70"/>
    </row>
    <row r="56" spans="1:15" ht="24" customHeight="1" thickBot="1" x14ac:dyDescent="0.35">
      <c r="A56" s="91"/>
      <c r="B56" s="92"/>
      <c r="C56" s="92"/>
      <c r="D56" s="92"/>
      <c r="E56" s="92"/>
      <c r="F56" s="92"/>
      <c r="G56" s="92"/>
      <c r="H56" s="92"/>
      <c r="I56" s="92"/>
      <c r="J56" s="93"/>
      <c r="K56" s="37"/>
      <c r="L56" s="94" t="s">
        <v>34</v>
      </c>
      <c r="M56" s="37"/>
      <c r="N56" s="94" t="s">
        <v>35</v>
      </c>
      <c r="O56" s="95"/>
    </row>
    <row r="57" spans="1:15" ht="24" customHeight="1" thickBot="1" x14ac:dyDescent="0.35">
      <c r="A57" s="158" t="s">
        <v>126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71"/>
      <c r="L57" s="64"/>
      <c r="M57" s="37"/>
      <c r="N57" s="118"/>
      <c r="O57" s="95"/>
    </row>
    <row r="58" spans="1:15" ht="10.199999999999999" customHeight="1" thickBot="1" x14ac:dyDescent="0.35">
      <c r="A58" s="38"/>
      <c r="B58" s="96"/>
      <c r="C58" s="96"/>
      <c r="D58" s="96"/>
      <c r="E58" s="96"/>
      <c r="F58" s="96"/>
      <c r="G58" s="96"/>
      <c r="H58" s="96"/>
      <c r="I58" s="96"/>
      <c r="J58" s="39"/>
      <c r="K58" s="37"/>
      <c r="L58" s="37"/>
      <c r="M58" s="37"/>
      <c r="N58" s="39"/>
      <c r="O58" s="95"/>
    </row>
    <row r="59" spans="1:15" ht="28.2" customHeight="1" thickBot="1" x14ac:dyDescent="0.35">
      <c r="A59" s="38"/>
      <c r="B59" s="172" t="s">
        <v>132</v>
      </c>
      <c r="C59" s="159"/>
      <c r="D59" s="159"/>
      <c r="E59" s="159"/>
      <c r="F59" s="159"/>
      <c r="G59" s="159"/>
      <c r="H59" s="159"/>
      <c r="I59" s="159"/>
      <c r="J59" s="159"/>
      <c r="K59" s="171"/>
      <c r="L59" s="64"/>
      <c r="M59" s="37"/>
      <c r="N59" s="118"/>
      <c r="O59" s="95"/>
    </row>
    <row r="60" spans="1:15" ht="15.6" customHeight="1" thickBot="1" x14ac:dyDescent="0.35">
      <c r="A60" s="38"/>
      <c r="B60" s="96"/>
      <c r="C60" s="96"/>
      <c r="D60" s="96"/>
      <c r="E60" s="96"/>
      <c r="F60" s="96"/>
      <c r="G60" s="96"/>
      <c r="H60" s="96"/>
      <c r="I60" s="96"/>
      <c r="J60" s="39"/>
      <c r="K60" s="37"/>
      <c r="L60" s="10"/>
      <c r="M60" s="37" t="s">
        <v>127</v>
      </c>
      <c r="N60" s="39"/>
      <c r="O60" s="95"/>
    </row>
    <row r="61" spans="1:15" ht="31.5" customHeight="1" thickBot="1" x14ac:dyDescent="0.35">
      <c r="A61" s="158" t="s">
        <v>133</v>
      </c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0"/>
      <c r="M61" s="64"/>
      <c r="N61" s="39"/>
      <c r="O61" s="95"/>
    </row>
    <row r="62" spans="1:15" ht="11.4" customHeight="1" thickBot="1" x14ac:dyDescent="0.35">
      <c r="A62" s="97"/>
      <c r="B62" s="98"/>
      <c r="C62" s="98"/>
      <c r="D62" s="98"/>
      <c r="E62" s="98"/>
      <c r="F62" s="98"/>
      <c r="G62" s="98"/>
      <c r="H62" s="98"/>
      <c r="I62" s="98"/>
      <c r="J62" s="99"/>
      <c r="K62" s="100"/>
      <c r="L62" s="101"/>
      <c r="M62" s="102"/>
      <c r="N62" s="99"/>
      <c r="O62" s="103"/>
    </row>
    <row r="63" spans="1:15" ht="15.6" customHeight="1" x14ac:dyDescent="0.3">
      <c r="A63" s="160" t="s">
        <v>128</v>
      </c>
      <c r="B63" s="161"/>
      <c r="C63" s="161"/>
      <c r="D63" s="161"/>
      <c r="E63" s="161"/>
      <c r="F63" s="161"/>
      <c r="G63" s="161"/>
      <c r="H63" s="161"/>
      <c r="I63" s="161"/>
      <c r="J63" s="161"/>
      <c r="K63" s="161"/>
      <c r="L63" s="161"/>
      <c r="M63" s="161"/>
      <c r="N63" s="161"/>
      <c r="O63" s="162"/>
    </row>
    <row r="64" spans="1:15" ht="18" customHeight="1" thickBot="1" x14ac:dyDescent="0.35">
      <c r="A64" s="163" t="s">
        <v>134</v>
      </c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5"/>
    </row>
    <row r="65" spans="1:15" ht="18" customHeight="1" x14ac:dyDescent="0.3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</row>
    <row r="66" spans="1:15" ht="18" customHeight="1" x14ac:dyDescent="0.3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</row>
    <row r="67" spans="1:15" ht="18" customHeight="1" x14ac:dyDescent="0.3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</row>
    <row r="68" spans="1:15" ht="24" customHeight="1" x14ac:dyDescent="0.3">
      <c r="A68" s="10"/>
      <c r="B68" s="10"/>
      <c r="C68" s="10"/>
      <c r="D68" s="10"/>
      <c r="E68" s="10"/>
      <c r="F68" s="10"/>
      <c r="G68" s="10"/>
      <c r="H68" s="109"/>
      <c r="I68" s="10"/>
      <c r="J68" s="10"/>
      <c r="K68" s="10"/>
      <c r="L68" s="10"/>
      <c r="M68" s="10"/>
      <c r="N68" s="10"/>
      <c r="O68" s="10"/>
    </row>
    <row r="69" spans="1:15" ht="24" customHeight="1" x14ac:dyDescent="0.3">
      <c r="A69" s="104" t="s">
        <v>36</v>
      </c>
      <c r="B69" s="105"/>
      <c r="C69" s="105"/>
      <c r="D69" s="105"/>
      <c r="E69" s="105"/>
      <c r="F69" s="105"/>
      <c r="G69" s="105"/>
      <c r="H69" s="9"/>
      <c r="I69" s="9"/>
      <c r="J69" s="10"/>
      <c r="K69" s="10"/>
      <c r="L69" s="10"/>
      <c r="M69" s="10"/>
      <c r="N69" s="10"/>
      <c r="O69" s="10"/>
    </row>
    <row r="70" spans="1:15" ht="24" customHeight="1" x14ac:dyDescent="0.3">
      <c r="A70" s="129" t="s">
        <v>135</v>
      </c>
      <c r="B70" s="130"/>
      <c r="C70" s="130"/>
      <c r="D70" s="130"/>
      <c r="E70" s="130"/>
      <c r="F70" s="239"/>
      <c r="G70" s="239"/>
      <c r="H70" s="239"/>
      <c r="I70" s="239"/>
      <c r="J70" s="240"/>
      <c r="K70" s="240"/>
      <c r="L70" s="240"/>
      <c r="M70" s="240"/>
      <c r="N70" s="240"/>
      <c r="O70" s="240"/>
    </row>
    <row r="71" spans="1:15" ht="24" customHeight="1" x14ac:dyDescent="0.3">
      <c r="A71" s="129" t="s">
        <v>136</v>
      </c>
      <c r="B71" s="130"/>
      <c r="C71" s="130"/>
      <c r="D71" s="130"/>
      <c r="E71" s="130"/>
      <c r="F71" s="239"/>
      <c r="G71" s="239"/>
      <c r="H71" s="239"/>
      <c r="I71" s="239"/>
      <c r="J71" s="240"/>
      <c r="K71" s="240"/>
      <c r="L71" s="240"/>
      <c r="M71" s="240"/>
      <c r="N71" s="240"/>
      <c r="O71" s="240"/>
    </row>
    <row r="72" spans="1:15" ht="24" customHeight="1" x14ac:dyDescent="0.3">
      <c r="A72" s="129" t="s">
        <v>137</v>
      </c>
      <c r="B72" s="130"/>
      <c r="C72" s="130"/>
      <c r="D72" s="130"/>
      <c r="E72" s="130"/>
      <c r="F72" s="239"/>
      <c r="G72" s="239"/>
      <c r="H72" s="239"/>
      <c r="I72" s="239"/>
      <c r="J72" s="240"/>
      <c r="K72" s="240"/>
      <c r="L72" s="240"/>
      <c r="M72" s="240"/>
      <c r="N72" s="240"/>
      <c r="O72" s="240"/>
    </row>
    <row r="73" spans="1:15" ht="24" customHeight="1" x14ac:dyDescent="0.3">
      <c r="A73" s="129" t="s">
        <v>37</v>
      </c>
      <c r="B73" s="130"/>
      <c r="C73" s="130"/>
      <c r="D73" s="130"/>
      <c r="E73" s="130"/>
      <c r="F73" s="239"/>
      <c r="G73" s="239"/>
      <c r="H73" s="239"/>
      <c r="I73" s="239"/>
      <c r="J73" s="240"/>
      <c r="K73" s="240"/>
      <c r="L73" s="240"/>
      <c r="M73" s="240"/>
      <c r="N73" s="240"/>
      <c r="O73" s="240"/>
    </row>
    <row r="74" spans="1:15" ht="24" customHeight="1" x14ac:dyDescent="0.3">
      <c r="A74" s="237" t="s">
        <v>144</v>
      </c>
      <c r="B74" s="238"/>
      <c r="C74" s="238"/>
      <c r="D74" s="238"/>
      <c r="E74" s="132" t="s">
        <v>38</v>
      </c>
      <c r="F74" s="154" t="s">
        <v>39</v>
      </c>
      <c r="G74" s="154"/>
      <c r="H74" s="155" t="s">
        <v>131</v>
      </c>
      <c r="I74" s="154" t="s">
        <v>40</v>
      </c>
      <c r="J74" s="131" t="s">
        <v>129</v>
      </c>
      <c r="K74" s="131"/>
      <c r="L74" s="131"/>
      <c r="M74" s="131"/>
      <c r="N74" s="131"/>
      <c r="O74" s="131"/>
    </row>
    <row r="75" spans="1:15" ht="24" customHeight="1" x14ac:dyDescent="0.3">
      <c r="A75" s="238"/>
      <c r="B75" s="238"/>
      <c r="C75" s="238"/>
      <c r="D75" s="238"/>
      <c r="E75" s="132"/>
      <c r="F75" s="106" t="s">
        <v>22</v>
      </c>
      <c r="G75" s="106" t="s">
        <v>23</v>
      </c>
      <c r="H75" s="155"/>
      <c r="I75" s="154"/>
      <c r="J75" s="131"/>
      <c r="K75" s="131"/>
      <c r="L75" s="131"/>
      <c r="M75" s="131"/>
      <c r="N75" s="131"/>
      <c r="O75" s="131"/>
    </row>
    <row r="76" spans="1:15" ht="24" customHeight="1" x14ac:dyDescent="0.3">
      <c r="A76" s="238"/>
      <c r="B76" s="238"/>
      <c r="C76" s="238"/>
      <c r="D76" s="238"/>
      <c r="E76" s="41"/>
      <c r="F76" s="42"/>
      <c r="G76" s="43"/>
      <c r="H76" s="43"/>
      <c r="I76" s="107">
        <f>G76-F76-H76</f>
        <v>0</v>
      </c>
      <c r="J76" s="127"/>
      <c r="K76" s="127"/>
      <c r="L76" s="127"/>
      <c r="M76" s="127"/>
      <c r="N76" s="127"/>
      <c r="O76" s="127"/>
    </row>
    <row r="77" spans="1:15" ht="24" customHeight="1" x14ac:dyDescent="0.3">
      <c r="A77" s="238"/>
      <c r="B77" s="238"/>
      <c r="C77" s="238"/>
      <c r="D77" s="238"/>
      <c r="E77" s="41"/>
      <c r="F77" s="42"/>
      <c r="G77" s="43"/>
      <c r="H77" s="43"/>
      <c r="I77" s="107">
        <f>G77-F77-H77</f>
        <v>0</v>
      </c>
      <c r="J77" s="127"/>
      <c r="K77" s="127"/>
      <c r="L77" s="127"/>
      <c r="M77" s="127"/>
      <c r="N77" s="127"/>
      <c r="O77" s="127"/>
    </row>
    <row r="78" spans="1:15" ht="24" customHeight="1" x14ac:dyDescent="0.3">
      <c r="A78" s="238"/>
      <c r="B78" s="238"/>
      <c r="C78" s="238"/>
      <c r="D78" s="238"/>
      <c r="E78" s="41"/>
      <c r="F78" s="42"/>
      <c r="G78" s="43"/>
      <c r="H78" s="43"/>
      <c r="I78" s="107">
        <f t="shared" ref="I78:I103" si="4">G78-F78-H78</f>
        <v>0</v>
      </c>
      <c r="J78" s="127"/>
      <c r="K78" s="127"/>
      <c r="L78" s="127"/>
      <c r="M78" s="127"/>
      <c r="N78" s="127"/>
      <c r="O78" s="127"/>
    </row>
    <row r="79" spans="1:15" ht="24" customHeight="1" x14ac:dyDescent="0.3">
      <c r="A79" s="238"/>
      <c r="B79" s="238"/>
      <c r="C79" s="238"/>
      <c r="D79" s="238"/>
      <c r="E79" s="41"/>
      <c r="F79" s="42"/>
      <c r="G79" s="43"/>
      <c r="H79" s="43"/>
      <c r="I79" s="107">
        <f t="shared" si="4"/>
        <v>0</v>
      </c>
      <c r="J79" s="127"/>
      <c r="K79" s="127"/>
      <c r="L79" s="127"/>
      <c r="M79" s="127"/>
      <c r="N79" s="127"/>
      <c r="O79" s="127"/>
    </row>
    <row r="80" spans="1:15" ht="24" customHeight="1" x14ac:dyDescent="0.3">
      <c r="A80" s="238"/>
      <c r="B80" s="238"/>
      <c r="C80" s="238"/>
      <c r="D80" s="238"/>
      <c r="E80" s="41"/>
      <c r="F80" s="42"/>
      <c r="G80" s="43"/>
      <c r="H80" s="43"/>
      <c r="I80" s="107">
        <f t="shared" si="4"/>
        <v>0</v>
      </c>
      <c r="J80" s="127"/>
      <c r="K80" s="127"/>
      <c r="L80" s="127"/>
      <c r="M80" s="127"/>
      <c r="N80" s="127"/>
      <c r="O80" s="127"/>
    </row>
    <row r="81" spans="1:15" ht="24" customHeight="1" x14ac:dyDescent="0.3">
      <c r="A81" s="238"/>
      <c r="B81" s="238"/>
      <c r="C81" s="238"/>
      <c r="D81" s="238"/>
      <c r="E81" s="41"/>
      <c r="F81" s="42"/>
      <c r="G81" s="43"/>
      <c r="H81" s="43"/>
      <c r="I81" s="107">
        <f t="shared" si="4"/>
        <v>0</v>
      </c>
      <c r="J81" s="127"/>
      <c r="K81" s="127"/>
      <c r="L81" s="127"/>
      <c r="M81" s="127"/>
      <c r="N81" s="127"/>
      <c r="O81" s="127"/>
    </row>
    <row r="82" spans="1:15" ht="24" customHeight="1" x14ac:dyDescent="0.3">
      <c r="A82" s="238"/>
      <c r="B82" s="238"/>
      <c r="C82" s="238"/>
      <c r="D82" s="238"/>
      <c r="E82" s="41"/>
      <c r="F82" s="42"/>
      <c r="G82" s="43"/>
      <c r="H82" s="43"/>
      <c r="I82" s="107">
        <f t="shared" si="4"/>
        <v>0</v>
      </c>
      <c r="J82" s="127"/>
      <c r="K82" s="127"/>
      <c r="L82" s="127"/>
      <c r="M82" s="127"/>
      <c r="N82" s="127"/>
      <c r="O82" s="127"/>
    </row>
    <row r="83" spans="1:15" ht="24" customHeight="1" x14ac:dyDescent="0.3">
      <c r="A83" s="238"/>
      <c r="B83" s="238"/>
      <c r="C83" s="238"/>
      <c r="D83" s="238"/>
      <c r="E83" s="41"/>
      <c r="F83" s="42"/>
      <c r="G83" s="43"/>
      <c r="H83" s="43"/>
      <c r="I83" s="107">
        <f t="shared" si="4"/>
        <v>0</v>
      </c>
      <c r="J83" s="127"/>
      <c r="K83" s="127"/>
      <c r="L83" s="127"/>
      <c r="M83" s="127"/>
      <c r="N83" s="127"/>
      <c r="O83" s="127"/>
    </row>
    <row r="84" spans="1:15" ht="24" customHeight="1" x14ac:dyDescent="0.3">
      <c r="A84" s="238"/>
      <c r="B84" s="238"/>
      <c r="C84" s="238"/>
      <c r="D84" s="238"/>
      <c r="E84" s="41"/>
      <c r="F84" s="42"/>
      <c r="G84" s="43"/>
      <c r="H84" s="43"/>
      <c r="I84" s="107">
        <f t="shared" si="4"/>
        <v>0</v>
      </c>
      <c r="J84" s="127"/>
      <c r="K84" s="127"/>
      <c r="L84" s="127"/>
      <c r="M84" s="127"/>
      <c r="N84" s="127"/>
      <c r="O84" s="127"/>
    </row>
    <row r="85" spans="1:15" ht="24" customHeight="1" x14ac:dyDescent="0.3">
      <c r="A85" s="238"/>
      <c r="B85" s="238"/>
      <c r="C85" s="238"/>
      <c r="D85" s="238"/>
      <c r="E85" s="41"/>
      <c r="F85" s="42"/>
      <c r="G85" s="43"/>
      <c r="H85" s="43"/>
      <c r="I85" s="107">
        <f t="shared" si="4"/>
        <v>0</v>
      </c>
      <c r="J85" s="127"/>
      <c r="K85" s="127"/>
      <c r="L85" s="127"/>
      <c r="M85" s="127"/>
      <c r="N85" s="127"/>
      <c r="O85" s="127"/>
    </row>
    <row r="86" spans="1:15" ht="24" customHeight="1" x14ac:dyDescent="0.3">
      <c r="A86" s="238"/>
      <c r="B86" s="238"/>
      <c r="C86" s="238"/>
      <c r="D86" s="238"/>
      <c r="E86" s="41"/>
      <c r="F86" s="42"/>
      <c r="G86" s="43"/>
      <c r="H86" s="43"/>
      <c r="I86" s="107">
        <f t="shared" si="4"/>
        <v>0</v>
      </c>
      <c r="J86" s="127"/>
      <c r="K86" s="127"/>
      <c r="L86" s="127"/>
      <c r="M86" s="127"/>
      <c r="N86" s="127"/>
      <c r="O86" s="127"/>
    </row>
    <row r="87" spans="1:15" ht="24" customHeight="1" x14ac:dyDescent="0.3">
      <c r="A87" s="238"/>
      <c r="B87" s="238"/>
      <c r="C87" s="238"/>
      <c r="D87" s="238"/>
      <c r="E87" s="41"/>
      <c r="F87" s="42"/>
      <c r="G87" s="43"/>
      <c r="H87" s="43"/>
      <c r="I87" s="107">
        <f t="shared" si="4"/>
        <v>0</v>
      </c>
      <c r="J87" s="127"/>
      <c r="K87" s="127"/>
      <c r="L87" s="127"/>
      <c r="M87" s="127"/>
      <c r="N87" s="127"/>
      <c r="O87" s="127"/>
    </row>
    <row r="88" spans="1:15" ht="24" customHeight="1" x14ac:dyDescent="0.3">
      <c r="A88" s="238"/>
      <c r="B88" s="238"/>
      <c r="C88" s="238"/>
      <c r="D88" s="238"/>
      <c r="E88" s="41"/>
      <c r="F88" s="42"/>
      <c r="G88" s="43"/>
      <c r="H88" s="43"/>
      <c r="I88" s="107">
        <f t="shared" si="4"/>
        <v>0</v>
      </c>
      <c r="J88" s="127"/>
      <c r="K88" s="127"/>
      <c r="L88" s="127"/>
      <c r="M88" s="127"/>
      <c r="N88" s="127"/>
      <c r="O88" s="127"/>
    </row>
    <row r="89" spans="1:15" ht="24" customHeight="1" x14ac:dyDescent="0.3">
      <c r="A89" s="238"/>
      <c r="B89" s="238"/>
      <c r="C89" s="238"/>
      <c r="D89" s="238"/>
      <c r="E89" s="41"/>
      <c r="F89" s="42"/>
      <c r="G89" s="43"/>
      <c r="H89" s="43"/>
      <c r="I89" s="107">
        <f t="shared" si="4"/>
        <v>0</v>
      </c>
      <c r="J89" s="127"/>
      <c r="K89" s="127"/>
      <c r="L89" s="127"/>
      <c r="M89" s="127"/>
      <c r="N89" s="127"/>
      <c r="O89" s="127"/>
    </row>
    <row r="90" spans="1:15" ht="24" customHeight="1" x14ac:dyDescent="0.3">
      <c r="A90" s="238"/>
      <c r="B90" s="238"/>
      <c r="C90" s="238"/>
      <c r="D90" s="238"/>
      <c r="E90" s="41"/>
      <c r="F90" s="42"/>
      <c r="G90" s="43"/>
      <c r="H90" s="43"/>
      <c r="I90" s="107">
        <f t="shared" si="4"/>
        <v>0</v>
      </c>
      <c r="J90" s="127"/>
      <c r="K90" s="127"/>
      <c r="L90" s="127"/>
      <c r="M90" s="127"/>
      <c r="N90" s="127"/>
      <c r="O90" s="127"/>
    </row>
    <row r="91" spans="1:15" ht="24" customHeight="1" x14ac:dyDescent="0.3">
      <c r="A91" s="238"/>
      <c r="B91" s="238"/>
      <c r="C91" s="238"/>
      <c r="D91" s="238"/>
      <c r="E91" s="41"/>
      <c r="F91" s="42"/>
      <c r="G91" s="43"/>
      <c r="H91" s="43"/>
      <c r="I91" s="107">
        <f t="shared" si="4"/>
        <v>0</v>
      </c>
      <c r="J91" s="127"/>
      <c r="K91" s="127"/>
      <c r="L91" s="127"/>
      <c r="M91" s="127"/>
      <c r="N91" s="127"/>
      <c r="O91" s="127"/>
    </row>
    <row r="92" spans="1:15" ht="24" customHeight="1" x14ac:dyDescent="0.3">
      <c r="A92" s="238"/>
      <c r="B92" s="238"/>
      <c r="C92" s="238"/>
      <c r="D92" s="238"/>
      <c r="E92" s="41"/>
      <c r="F92" s="42"/>
      <c r="G92" s="43"/>
      <c r="H92" s="43"/>
      <c r="I92" s="107">
        <f t="shared" si="4"/>
        <v>0</v>
      </c>
      <c r="J92" s="127"/>
      <c r="K92" s="127"/>
      <c r="L92" s="127"/>
      <c r="M92" s="127"/>
      <c r="N92" s="127"/>
      <c r="O92" s="127"/>
    </row>
    <row r="93" spans="1:15" ht="24" customHeight="1" x14ac:dyDescent="0.3">
      <c r="A93" s="238"/>
      <c r="B93" s="238"/>
      <c r="C93" s="238"/>
      <c r="D93" s="238"/>
      <c r="E93" s="41"/>
      <c r="F93" s="42"/>
      <c r="G93" s="43"/>
      <c r="H93" s="43"/>
      <c r="I93" s="107">
        <f t="shared" si="4"/>
        <v>0</v>
      </c>
      <c r="J93" s="127"/>
      <c r="K93" s="127"/>
      <c r="L93" s="127"/>
      <c r="M93" s="127"/>
      <c r="N93" s="127"/>
      <c r="O93" s="127"/>
    </row>
    <row r="94" spans="1:15" ht="24" customHeight="1" x14ac:dyDescent="0.3">
      <c r="A94" s="238"/>
      <c r="B94" s="238"/>
      <c r="C94" s="238"/>
      <c r="D94" s="238"/>
      <c r="E94" s="41"/>
      <c r="F94" s="42"/>
      <c r="G94" s="43"/>
      <c r="H94" s="43"/>
      <c r="I94" s="107">
        <f t="shared" si="4"/>
        <v>0</v>
      </c>
      <c r="J94" s="127"/>
      <c r="K94" s="127"/>
      <c r="L94" s="127"/>
      <c r="M94" s="127"/>
      <c r="N94" s="127"/>
      <c r="O94" s="127"/>
    </row>
    <row r="95" spans="1:15" ht="24" customHeight="1" x14ac:dyDescent="0.3">
      <c r="A95" s="238"/>
      <c r="B95" s="238"/>
      <c r="C95" s="238"/>
      <c r="D95" s="238"/>
      <c r="E95" s="41"/>
      <c r="F95" s="42"/>
      <c r="G95" s="43"/>
      <c r="H95" s="43"/>
      <c r="I95" s="107">
        <f t="shared" si="4"/>
        <v>0</v>
      </c>
      <c r="J95" s="127"/>
      <c r="K95" s="127"/>
      <c r="L95" s="127"/>
      <c r="M95" s="127"/>
      <c r="N95" s="127"/>
      <c r="O95" s="127"/>
    </row>
    <row r="96" spans="1:15" ht="24" customHeight="1" x14ac:dyDescent="0.3">
      <c r="A96" s="238"/>
      <c r="B96" s="238"/>
      <c r="C96" s="238"/>
      <c r="D96" s="238"/>
      <c r="E96" s="41"/>
      <c r="F96" s="42"/>
      <c r="G96" s="43"/>
      <c r="H96" s="43"/>
      <c r="I96" s="107">
        <f t="shared" si="4"/>
        <v>0</v>
      </c>
      <c r="J96" s="127"/>
      <c r="K96" s="127"/>
      <c r="L96" s="127"/>
      <c r="M96" s="127"/>
      <c r="N96" s="127"/>
      <c r="O96" s="127"/>
    </row>
    <row r="97" spans="1:15" ht="24" customHeight="1" x14ac:dyDescent="0.3">
      <c r="A97" s="238"/>
      <c r="B97" s="238"/>
      <c r="C97" s="238"/>
      <c r="D97" s="238"/>
      <c r="E97" s="41"/>
      <c r="F97" s="42"/>
      <c r="G97" s="43"/>
      <c r="H97" s="43"/>
      <c r="I97" s="107">
        <f t="shared" si="4"/>
        <v>0</v>
      </c>
      <c r="J97" s="127"/>
      <c r="K97" s="127"/>
      <c r="L97" s="127"/>
      <c r="M97" s="127"/>
      <c r="N97" s="127"/>
      <c r="O97" s="127"/>
    </row>
    <row r="98" spans="1:15" ht="24" customHeight="1" x14ac:dyDescent="0.3">
      <c r="A98" s="238"/>
      <c r="B98" s="238"/>
      <c r="C98" s="238"/>
      <c r="D98" s="238"/>
      <c r="E98" s="41"/>
      <c r="F98" s="42"/>
      <c r="G98" s="43"/>
      <c r="H98" s="43"/>
      <c r="I98" s="107">
        <f t="shared" si="4"/>
        <v>0</v>
      </c>
      <c r="J98" s="127"/>
      <c r="K98" s="127"/>
      <c r="L98" s="127"/>
      <c r="M98" s="127"/>
      <c r="N98" s="127"/>
      <c r="O98" s="127"/>
    </row>
    <row r="99" spans="1:15" ht="24" customHeight="1" x14ac:dyDescent="0.3">
      <c r="A99" s="238"/>
      <c r="B99" s="238"/>
      <c r="C99" s="238"/>
      <c r="D99" s="238"/>
      <c r="E99" s="41"/>
      <c r="F99" s="42"/>
      <c r="G99" s="43"/>
      <c r="H99" s="43"/>
      <c r="I99" s="107">
        <f t="shared" si="4"/>
        <v>0</v>
      </c>
      <c r="J99" s="127"/>
      <c r="K99" s="127"/>
      <c r="L99" s="127"/>
      <c r="M99" s="127"/>
      <c r="N99" s="127"/>
      <c r="O99" s="127"/>
    </row>
    <row r="100" spans="1:15" ht="24" customHeight="1" x14ac:dyDescent="0.3">
      <c r="A100" s="238"/>
      <c r="B100" s="238"/>
      <c r="C100" s="238"/>
      <c r="D100" s="238"/>
      <c r="E100" s="41"/>
      <c r="F100" s="42"/>
      <c r="G100" s="43"/>
      <c r="H100" s="43"/>
      <c r="I100" s="107">
        <f t="shared" si="4"/>
        <v>0</v>
      </c>
      <c r="J100" s="127"/>
      <c r="K100" s="127"/>
      <c r="L100" s="127"/>
      <c r="M100" s="127"/>
      <c r="N100" s="127"/>
      <c r="O100" s="127"/>
    </row>
    <row r="101" spans="1:15" ht="24" customHeight="1" x14ac:dyDescent="0.3">
      <c r="A101" s="238"/>
      <c r="B101" s="238"/>
      <c r="C101" s="238"/>
      <c r="D101" s="238"/>
      <c r="E101" s="41"/>
      <c r="F101" s="42"/>
      <c r="G101" s="43"/>
      <c r="H101" s="43"/>
      <c r="I101" s="107">
        <f t="shared" si="4"/>
        <v>0</v>
      </c>
      <c r="J101" s="127"/>
      <c r="K101" s="127"/>
      <c r="L101" s="127"/>
      <c r="M101" s="127"/>
      <c r="N101" s="127"/>
      <c r="O101" s="127"/>
    </row>
    <row r="102" spans="1:15" ht="24" customHeight="1" x14ac:dyDescent="0.3">
      <c r="A102" s="238"/>
      <c r="B102" s="238"/>
      <c r="C102" s="238"/>
      <c r="D102" s="238"/>
      <c r="E102" s="41"/>
      <c r="F102" s="42"/>
      <c r="G102" s="43"/>
      <c r="H102" s="43"/>
      <c r="I102" s="107">
        <f t="shared" si="4"/>
        <v>0</v>
      </c>
      <c r="J102" s="127"/>
      <c r="K102" s="127"/>
      <c r="L102" s="127"/>
      <c r="M102" s="127"/>
      <c r="N102" s="127"/>
      <c r="O102" s="127"/>
    </row>
    <row r="103" spans="1:15" ht="24" customHeight="1" x14ac:dyDescent="0.3">
      <c r="A103" s="238"/>
      <c r="B103" s="238"/>
      <c r="C103" s="238"/>
      <c r="D103" s="238"/>
      <c r="E103" s="41"/>
      <c r="F103" s="42"/>
      <c r="G103" s="43"/>
      <c r="H103" s="43"/>
      <c r="I103" s="107">
        <f t="shared" si="4"/>
        <v>0</v>
      </c>
      <c r="J103" s="127"/>
      <c r="K103" s="127"/>
      <c r="L103" s="127"/>
      <c r="M103" s="127"/>
      <c r="N103" s="127"/>
      <c r="O103" s="127"/>
    </row>
    <row r="104" spans="1:15" ht="24" customHeight="1" x14ac:dyDescent="0.3">
      <c r="A104" s="238"/>
      <c r="B104" s="238"/>
      <c r="C104" s="238"/>
      <c r="D104" s="238"/>
      <c r="E104" s="41"/>
      <c r="F104" s="42"/>
      <c r="G104" s="43"/>
      <c r="H104" s="43"/>
      <c r="I104" s="107">
        <f>G104-F104-H104</f>
        <v>0</v>
      </c>
      <c r="J104" s="127"/>
      <c r="K104" s="127"/>
      <c r="L104" s="127"/>
      <c r="M104" s="127"/>
      <c r="N104" s="127"/>
      <c r="O104" s="127"/>
    </row>
    <row r="105" spans="1:15" ht="24" customHeight="1" x14ac:dyDescent="0.3">
      <c r="A105" s="238"/>
      <c r="B105" s="238"/>
      <c r="C105" s="238"/>
      <c r="D105" s="238"/>
      <c r="E105" s="41"/>
      <c r="F105" s="42"/>
      <c r="G105" s="43"/>
      <c r="H105" s="43"/>
      <c r="I105" s="107">
        <f>G105-F105-H105</f>
        <v>0</v>
      </c>
      <c r="J105" s="127"/>
      <c r="K105" s="127"/>
      <c r="L105" s="127"/>
      <c r="M105" s="127"/>
      <c r="N105" s="127"/>
      <c r="O105" s="127"/>
    </row>
    <row r="106" spans="1:15" ht="24" customHeight="1" x14ac:dyDescent="0.3">
      <c r="A106" s="238"/>
      <c r="B106" s="238"/>
      <c r="C106" s="238"/>
      <c r="D106" s="238"/>
      <c r="E106" s="41"/>
      <c r="F106" s="42"/>
      <c r="G106" s="43"/>
      <c r="H106" s="43"/>
      <c r="I106" s="107">
        <f>G106-F106-H106</f>
        <v>0</v>
      </c>
      <c r="J106" s="127"/>
      <c r="K106" s="127"/>
      <c r="L106" s="127"/>
      <c r="M106" s="127"/>
      <c r="N106" s="127"/>
      <c r="O106" s="127"/>
    </row>
    <row r="107" spans="1:15" ht="24" customHeight="1" x14ac:dyDescent="0.3">
      <c r="A107" s="129" t="s">
        <v>41</v>
      </c>
      <c r="B107" s="130"/>
      <c r="C107" s="130"/>
      <c r="D107" s="130"/>
      <c r="E107" s="130"/>
      <c r="F107" s="130"/>
      <c r="G107" s="130"/>
      <c r="H107" s="130"/>
      <c r="I107" s="108">
        <f>SUM(I76:I106)</f>
        <v>0</v>
      </c>
      <c r="J107" s="122"/>
      <c r="K107" s="122"/>
      <c r="L107" s="122"/>
      <c r="M107" s="122"/>
      <c r="N107" s="122"/>
      <c r="O107" s="122"/>
    </row>
    <row r="108" spans="1:15" ht="15" customHeight="1" x14ac:dyDescent="0.3">
      <c r="A108" s="10"/>
      <c r="B108" s="10"/>
      <c r="C108" s="10"/>
      <c r="D108" s="10"/>
      <c r="E108" s="10"/>
      <c r="F108" s="10"/>
      <c r="G108" s="10"/>
      <c r="H108" s="109"/>
      <c r="I108" s="10"/>
      <c r="J108" s="10"/>
      <c r="K108" s="10"/>
      <c r="L108" s="10"/>
      <c r="M108" s="10"/>
      <c r="N108" s="10"/>
      <c r="O108" s="10"/>
    </row>
    <row r="109" spans="1:15" ht="30" customHeight="1" x14ac:dyDescent="0.3">
      <c r="A109" s="243" t="s">
        <v>143</v>
      </c>
      <c r="B109" s="167"/>
      <c r="C109" s="167"/>
      <c r="D109" s="167"/>
      <c r="E109" s="167"/>
      <c r="F109" s="167"/>
      <c r="G109" s="167"/>
      <c r="H109" s="167"/>
      <c r="I109" s="167"/>
      <c r="J109" s="167"/>
      <c r="K109" s="167"/>
      <c r="L109" s="167"/>
      <c r="M109" s="167"/>
      <c r="N109" s="167"/>
      <c r="O109" s="167"/>
    </row>
    <row r="110" spans="1:15" ht="12" customHeight="1" x14ac:dyDescent="0.3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ht="15" customHeight="1" x14ac:dyDescent="0.3">
      <c r="A111" s="244" t="s">
        <v>130</v>
      </c>
      <c r="B111" s="167"/>
      <c r="C111" s="167"/>
      <c r="D111" s="167"/>
      <c r="E111" s="167"/>
      <c r="F111" s="167"/>
      <c r="G111" s="167"/>
      <c r="H111" s="167"/>
      <c r="I111" s="167"/>
      <c r="J111" s="167"/>
      <c r="K111" s="167"/>
      <c r="L111" s="167"/>
      <c r="M111" s="167"/>
      <c r="N111" s="167"/>
      <c r="O111" s="167"/>
    </row>
    <row r="112" spans="1:15" ht="24" customHeight="1" thickBot="1" x14ac:dyDescent="0.35">
      <c r="A112" s="10"/>
      <c r="B112" s="110"/>
      <c r="C112" s="110"/>
      <c r="D112" s="110"/>
      <c r="E112" s="110"/>
      <c r="F112" s="110"/>
      <c r="G112" s="110"/>
      <c r="H112" s="110"/>
      <c r="I112" s="111"/>
      <c r="J112" s="10"/>
      <c r="K112" s="10"/>
      <c r="L112" s="10"/>
      <c r="M112" s="10"/>
      <c r="N112" s="10"/>
      <c r="O112" s="10"/>
    </row>
    <row r="113" spans="1:15" s="44" customFormat="1" ht="24" customHeight="1" x14ac:dyDescent="0.3">
      <c r="A113" s="151" t="s">
        <v>42</v>
      </c>
      <c r="B113" s="152"/>
      <c r="C113" s="152"/>
      <c r="D113" s="152"/>
      <c r="E113" s="152"/>
      <c r="F113" s="152"/>
      <c r="G113" s="153"/>
      <c r="H113" s="112"/>
      <c r="I113" s="151" t="s">
        <v>43</v>
      </c>
      <c r="J113" s="152"/>
      <c r="K113" s="152"/>
      <c r="L113" s="152"/>
      <c r="M113" s="152"/>
      <c r="N113" s="152"/>
      <c r="O113" s="153"/>
    </row>
    <row r="114" spans="1:15" ht="46.95" customHeight="1" x14ac:dyDescent="0.3">
      <c r="A114" s="124" t="s">
        <v>44</v>
      </c>
      <c r="B114" s="144"/>
      <c r="C114" s="144"/>
      <c r="D114" s="144"/>
      <c r="E114" s="144"/>
      <c r="F114" s="140"/>
      <c r="G114" s="141"/>
      <c r="H114" s="113"/>
      <c r="I114" s="124" t="s">
        <v>45</v>
      </c>
      <c r="J114" s="125"/>
      <c r="K114" s="125"/>
      <c r="L114" s="125"/>
      <c r="M114" s="126"/>
      <c r="N114" s="127"/>
      <c r="O114" s="128"/>
    </row>
    <row r="115" spans="1:15" ht="33" customHeight="1" x14ac:dyDescent="0.3">
      <c r="A115" s="124"/>
      <c r="B115" s="144"/>
      <c r="C115" s="144"/>
      <c r="D115" s="144"/>
      <c r="E115" s="144"/>
      <c r="F115" s="140"/>
      <c r="G115" s="141"/>
      <c r="H115" s="113"/>
      <c r="I115" s="136" t="s">
        <v>46</v>
      </c>
      <c r="J115" s="137"/>
      <c r="K115" s="137"/>
      <c r="L115" s="137"/>
      <c r="M115" s="140"/>
      <c r="N115" s="140"/>
      <c r="O115" s="141"/>
    </row>
    <row r="116" spans="1:15" ht="33" customHeight="1" x14ac:dyDescent="0.3">
      <c r="A116" s="136" t="s">
        <v>47</v>
      </c>
      <c r="B116" s="137"/>
      <c r="C116" s="137"/>
      <c r="D116" s="137"/>
      <c r="E116" s="137"/>
      <c r="F116" s="140"/>
      <c r="G116" s="141"/>
      <c r="H116" s="113"/>
      <c r="I116" s="124" t="s">
        <v>48</v>
      </c>
      <c r="J116" s="144"/>
      <c r="K116" s="144"/>
      <c r="L116" s="144"/>
      <c r="M116" s="145"/>
      <c r="N116" s="145"/>
      <c r="O116" s="146"/>
    </row>
    <row r="117" spans="1:15" ht="33" customHeight="1" thickBot="1" x14ac:dyDescent="0.35">
      <c r="A117" s="138"/>
      <c r="B117" s="139"/>
      <c r="C117" s="139"/>
      <c r="D117" s="139"/>
      <c r="E117" s="139"/>
      <c r="F117" s="142"/>
      <c r="G117" s="143"/>
      <c r="H117" s="114" t="s">
        <v>26</v>
      </c>
      <c r="I117" s="147" t="s">
        <v>49</v>
      </c>
      <c r="J117" s="148"/>
      <c r="K117" s="148"/>
      <c r="L117" s="148"/>
      <c r="M117" s="149"/>
      <c r="N117" s="149"/>
      <c r="O117" s="150"/>
    </row>
    <row r="118" spans="1:15" ht="14.25" customHeight="1" x14ac:dyDescent="0.3">
      <c r="A118" s="105"/>
      <c r="B118" s="105"/>
      <c r="C118" s="105"/>
      <c r="D118" s="105"/>
      <c r="E118" s="105"/>
      <c r="F118" s="115"/>
      <c r="G118" s="115"/>
      <c r="H118" s="114"/>
      <c r="I118" s="105"/>
      <c r="J118" s="105"/>
      <c r="K118" s="105"/>
      <c r="L118" s="105"/>
      <c r="M118" s="105"/>
      <c r="N118" s="116"/>
      <c r="O118" s="116"/>
    </row>
    <row r="119" spans="1:15" x14ac:dyDescent="0.3">
      <c r="A119" s="81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16"/>
    </row>
    <row r="120" spans="1:15" x14ac:dyDescent="0.3">
      <c r="A120" s="105"/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"/>
    </row>
    <row r="121" spans="1:15" hidden="1" x14ac:dyDescent="0.3"/>
    <row r="122" spans="1:15" hidden="1" x14ac:dyDescent="0.3">
      <c r="A122" s="45"/>
      <c r="B122" s="46"/>
      <c r="C122" s="46"/>
      <c r="D122" s="46"/>
    </row>
    <row r="123" spans="1:15" hidden="1" x14ac:dyDescent="0.3">
      <c r="A123" s="46" t="s">
        <v>50</v>
      </c>
      <c r="B123" s="46"/>
      <c r="C123" s="46"/>
      <c r="D123" s="46"/>
    </row>
    <row r="124" spans="1:15" hidden="1" x14ac:dyDescent="0.3">
      <c r="A124" s="46" t="s">
        <v>51</v>
      </c>
      <c r="B124" s="46"/>
      <c r="C124" s="46"/>
      <c r="D124" s="46"/>
    </row>
    <row r="125" spans="1:15" hidden="1" x14ac:dyDescent="0.3">
      <c r="A125" s="46" t="s">
        <v>52</v>
      </c>
      <c r="B125" s="46"/>
      <c r="C125" s="46"/>
      <c r="D125" s="46"/>
    </row>
    <row r="126" spans="1:15" hidden="1" x14ac:dyDescent="0.3">
      <c r="A126" s="46"/>
      <c r="B126" s="46"/>
      <c r="C126" s="46"/>
      <c r="D126" s="46"/>
    </row>
    <row r="127" spans="1:15" hidden="1" x14ac:dyDescent="0.3">
      <c r="A127" s="46"/>
      <c r="B127" s="46"/>
      <c r="C127" s="46"/>
      <c r="D127" s="46"/>
    </row>
    <row r="128" spans="1:15" hidden="1" x14ac:dyDescent="0.3">
      <c r="A128" s="46"/>
      <c r="B128" s="46"/>
      <c r="C128" s="46"/>
      <c r="D128" s="46"/>
    </row>
    <row r="129" spans="1:12" hidden="1" x14ac:dyDescent="0.3">
      <c r="A129" s="45" t="s">
        <v>53</v>
      </c>
      <c r="B129" s="46"/>
      <c r="C129" s="46"/>
      <c r="D129" s="46"/>
    </row>
    <row r="130" spans="1:12" hidden="1" x14ac:dyDescent="0.3">
      <c r="A130" s="46" t="s">
        <v>2</v>
      </c>
      <c r="B130" s="46"/>
      <c r="C130" s="46"/>
      <c r="D130" s="46"/>
      <c r="E130" s="47" t="s">
        <v>54</v>
      </c>
      <c r="H130" s="48"/>
    </row>
    <row r="131" spans="1:12" hidden="1" x14ac:dyDescent="0.3">
      <c r="A131" s="46" t="s">
        <v>55</v>
      </c>
      <c r="B131" s="46"/>
      <c r="C131" s="46"/>
      <c r="D131" s="46"/>
      <c r="E131" s="47" t="s">
        <v>56</v>
      </c>
      <c r="H131" s="48"/>
      <c r="J131" s="48"/>
    </row>
    <row r="132" spans="1:12" hidden="1" x14ac:dyDescent="0.3">
      <c r="A132" s="46" t="s">
        <v>57</v>
      </c>
      <c r="B132" s="46"/>
      <c r="C132" s="46"/>
      <c r="D132" s="46"/>
      <c r="E132" s="47" t="s">
        <v>58</v>
      </c>
    </row>
    <row r="133" spans="1:12" hidden="1" x14ac:dyDescent="0.3">
      <c r="A133" s="46" t="s">
        <v>59</v>
      </c>
      <c r="B133" s="46"/>
      <c r="C133" s="46"/>
      <c r="D133" s="46"/>
      <c r="E133" s="47" t="s">
        <v>60</v>
      </c>
    </row>
    <row r="134" spans="1:12" hidden="1" x14ac:dyDescent="0.3">
      <c r="A134" s="46" t="s">
        <v>61</v>
      </c>
      <c r="B134" s="46"/>
      <c r="C134" s="46"/>
      <c r="D134" s="46"/>
      <c r="E134" s="47" t="s">
        <v>60</v>
      </c>
    </row>
    <row r="135" spans="1:12" hidden="1" x14ac:dyDescent="0.3">
      <c r="A135" s="46"/>
      <c r="B135" s="46"/>
      <c r="C135" s="46"/>
      <c r="D135" s="46"/>
    </row>
    <row r="136" spans="1:12" hidden="1" x14ac:dyDescent="0.3">
      <c r="A136" s="45" t="s">
        <v>53</v>
      </c>
      <c r="B136" s="46"/>
      <c r="C136" s="46"/>
      <c r="D136" s="46"/>
    </row>
    <row r="137" spans="1:12" hidden="1" x14ac:dyDescent="0.3">
      <c r="A137" s="46" t="s">
        <v>62</v>
      </c>
      <c r="B137" s="46"/>
      <c r="C137" s="46"/>
      <c r="D137" s="46"/>
      <c r="G137" s="49">
        <f>MONTH(DATEVALUE(G11&amp;" 1"))</f>
        <v>1</v>
      </c>
    </row>
    <row r="138" spans="1:12" hidden="1" x14ac:dyDescent="0.3">
      <c r="A138" s="46" t="s">
        <v>63</v>
      </c>
      <c r="B138" s="46"/>
      <c r="C138" s="46"/>
      <c r="D138" s="46"/>
    </row>
    <row r="139" spans="1:12" hidden="1" x14ac:dyDescent="0.3">
      <c r="A139" s="46" t="s">
        <v>64</v>
      </c>
      <c r="B139" s="46"/>
      <c r="C139" s="46"/>
      <c r="D139" s="46"/>
      <c r="G139" s="133" t="s">
        <v>65</v>
      </c>
      <c r="H139" s="134"/>
      <c r="I139" s="134"/>
      <c r="J139" s="134"/>
      <c r="K139" s="135"/>
      <c r="L139" s="53">
        <f>DATE($G$13,1,1)</f>
        <v>45658</v>
      </c>
    </row>
    <row r="140" spans="1:12" hidden="1" x14ac:dyDescent="0.3">
      <c r="A140" s="46" t="s">
        <v>66</v>
      </c>
      <c r="B140" s="46"/>
      <c r="C140" s="46"/>
      <c r="D140" s="46"/>
      <c r="G140" s="133" t="s">
        <v>67</v>
      </c>
      <c r="H140" s="134"/>
      <c r="I140" s="134"/>
      <c r="J140" s="134"/>
      <c r="K140" s="135"/>
      <c r="L140" s="53">
        <f>DATE($G$13,1,6)</f>
        <v>45663</v>
      </c>
    </row>
    <row r="141" spans="1:12" hidden="1" x14ac:dyDescent="0.3">
      <c r="A141" s="46" t="s">
        <v>68</v>
      </c>
      <c r="B141" s="46"/>
      <c r="C141" s="46"/>
      <c r="D141" s="46"/>
      <c r="G141" s="50" t="s">
        <v>69</v>
      </c>
      <c r="H141" s="51"/>
      <c r="I141" s="51"/>
      <c r="J141" s="51"/>
      <c r="K141" s="52"/>
      <c r="L141" s="53">
        <f>L142-3</f>
        <v>45765</v>
      </c>
    </row>
    <row r="142" spans="1:12" hidden="1" x14ac:dyDescent="0.3">
      <c r="A142" s="46" t="s">
        <v>70</v>
      </c>
      <c r="B142" s="46"/>
      <c r="C142" s="46"/>
      <c r="D142" s="46"/>
      <c r="G142" s="50" t="s">
        <v>71</v>
      </c>
      <c r="H142" s="51"/>
      <c r="I142" s="51"/>
      <c r="J142" s="51"/>
      <c r="K142" s="52"/>
      <c r="L142" s="53">
        <f>DOLLAR(("4/"&amp;G13)/7+MOD(19*MOD($G$13,19)-7,30)*14%,)*7-5</f>
        <v>45768</v>
      </c>
    </row>
    <row r="143" spans="1:12" hidden="1" x14ac:dyDescent="0.3">
      <c r="A143" s="46" t="s">
        <v>72</v>
      </c>
      <c r="B143" s="46"/>
      <c r="C143" s="46"/>
      <c r="D143" s="46"/>
      <c r="G143" s="50" t="s">
        <v>73</v>
      </c>
      <c r="H143" s="51"/>
      <c r="I143" s="51"/>
      <c r="J143" s="51"/>
      <c r="K143" s="52"/>
      <c r="L143" s="53">
        <f>DATE($G$13,5,1)</f>
        <v>45778</v>
      </c>
    </row>
    <row r="144" spans="1:12" hidden="1" x14ac:dyDescent="0.3">
      <c r="A144" s="46" t="s">
        <v>74</v>
      </c>
      <c r="B144" s="46"/>
      <c r="C144" s="46"/>
      <c r="D144" s="46"/>
      <c r="G144" s="50" t="s">
        <v>75</v>
      </c>
      <c r="H144" s="51"/>
      <c r="I144" s="51"/>
      <c r="J144" s="51"/>
      <c r="K144" s="52"/>
      <c r="L144" s="53">
        <f>DATE($G$13,5,8)</f>
        <v>45785</v>
      </c>
    </row>
    <row r="145" spans="1:12" hidden="1" x14ac:dyDescent="0.3">
      <c r="A145" s="46" t="s">
        <v>76</v>
      </c>
      <c r="B145" s="46"/>
      <c r="C145" s="46"/>
      <c r="D145" s="46"/>
      <c r="G145" s="50" t="s">
        <v>77</v>
      </c>
      <c r="H145" s="51"/>
      <c r="I145" s="51"/>
      <c r="J145" s="51"/>
      <c r="K145" s="52"/>
      <c r="L145" s="53">
        <f>DATE($G$13,7,5)</f>
        <v>45843</v>
      </c>
    </row>
    <row r="146" spans="1:12" hidden="1" x14ac:dyDescent="0.3">
      <c r="A146" s="46" t="s">
        <v>78</v>
      </c>
      <c r="B146" s="46"/>
      <c r="C146" s="46"/>
      <c r="D146" s="46"/>
      <c r="G146" s="50" t="s">
        <v>79</v>
      </c>
      <c r="H146" s="51"/>
      <c r="I146" s="51"/>
      <c r="J146" s="51"/>
      <c r="K146" s="52"/>
      <c r="L146" s="53">
        <f>DATE($G$13,8,29)</f>
        <v>45898</v>
      </c>
    </row>
    <row r="147" spans="1:12" hidden="1" x14ac:dyDescent="0.3">
      <c r="A147" s="46" t="s">
        <v>10</v>
      </c>
      <c r="B147" s="46"/>
      <c r="C147" s="46"/>
      <c r="D147" s="46"/>
      <c r="G147" s="50" t="s">
        <v>80</v>
      </c>
      <c r="H147" s="51"/>
      <c r="I147" s="51"/>
      <c r="J147" s="51"/>
      <c r="K147" s="52"/>
      <c r="L147" s="53"/>
    </row>
    <row r="148" spans="1:12" hidden="1" x14ac:dyDescent="0.3">
      <c r="A148" s="46" t="s">
        <v>81</v>
      </c>
      <c r="B148" s="46"/>
      <c r="C148" s="46"/>
      <c r="D148" s="46"/>
      <c r="G148" s="50" t="s">
        <v>82</v>
      </c>
      <c r="H148" s="51"/>
      <c r="I148" s="51"/>
      <c r="J148" s="51"/>
      <c r="K148" s="52"/>
      <c r="L148" s="53">
        <f>DATE($G$13,9,15)</f>
        <v>45915</v>
      </c>
    </row>
    <row r="149" spans="1:12" hidden="1" x14ac:dyDescent="0.3">
      <c r="A149" s="46"/>
      <c r="B149" s="46"/>
      <c r="C149" s="46"/>
      <c r="D149" s="46"/>
      <c r="G149" s="50" t="s">
        <v>83</v>
      </c>
      <c r="H149" s="51"/>
      <c r="I149" s="51"/>
      <c r="J149" s="51"/>
      <c r="K149" s="52"/>
      <c r="L149" s="53">
        <f>DATE($G$13,11,1)</f>
        <v>45962</v>
      </c>
    </row>
    <row r="150" spans="1:12" hidden="1" x14ac:dyDescent="0.3">
      <c r="A150" s="45" t="s">
        <v>53</v>
      </c>
      <c r="B150" s="46"/>
      <c r="C150" s="46"/>
      <c r="D150" s="46"/>
      <c r="G150" s="50" t="s">
        <v>84</v>
      </c>
      <c r="H150" s="51"/>
      <c r="I150" s="51"/>
      <c r="J150" s="51"/>
      <c r="K150" s="52"/>
      <c r="L150" s="53"/>
    </row>
    <row r="151" spans="1:12" hidden="1" x14ac:dyDescent="0.3">
      <c r="A151" s="46">
        <v>2025</v>
      </c>
      <c r="B151" s="46"/>
      <c r="C151" s="46"/>
      <c r="D151" s="46"/>
      <c r="G151" s="50" t="s">
        <v>85</v>
      </c>
      <c r="H151" s="51"/>
      <c r="I151" s="51"/>
      <c r="J151" s="51"/>
      <c r="K151" s="52"/>
      <c r="L151" s="53">
        <f>DATE($G$13,12,24)</f>
        <v>46015</v>
      </c>
    </row>
    <row r="152" spans="1:12" hidden="1" x14ac:dyDescent="0.3">
      <c r="A152" s="46">
        <v>2027</v>
      </c>
      <c r="B152" s="46"/>
      <c r="C152" s="46"/>
      <c r="D152" s="46"/>
      <c r="G152" s="50" t="s">
        <v>86</v>
      </c>
      <c r="H152" s="51"/>
      <c r="I152" s="51"/>
      <c r="J152" s="51"/>
      <c r="K152" s="52"/>
      <c r="L152" s="53">
        <f>DATE($G$13,12,25)</f>
        <v>46016</v>
      </c>
    </row>
    <row r="153" spans="1:12" ht="15" hidden="1" thickBot="1" x14ac:dyDescent="0.35">
      <c r="A153" s="46">
        <v>2028</v>
      </c>
      <c r="B153" s="46"/>
      <c r="C153" s="46"/>
      <c r="D153" s="46"/>
      <c r="G153" s="54" t="s">
        <v>87</v>
      </c>
      <c r="H153" s="55"/>
      <c r="I153" s="55"/>
      <c r="J153" s="55"/>
      <c r="K153" s="56"/>
      <c r="L153" s="53">
        <f>DATE($G$13,12,26)</f>
        <v>46017</v>
      </c>
    </row>
    <row r="154" spans="1:12" hidden="1" x14ac:dyDescent="0.3">
      <c r="A154" s="46">
        <v>2029</v>
      </c>
      <c r="B154" s="46"/>
      <c r="C154" s="46"/>
      <c r="D154" s="46"/>
    </row>
    <row r="155" spans="1:12" hidden="1" x14ac:dyDescent="0.3">
      <c r="A155" s="46"/>
      <c r="B155" s="46"/>
      <c r="C155" s="46"/>
      <c r="D155" s="46"/>
    </row>
    <row r="156" spans="1:12" hidden="1" x14ac:dyDescent="0.3">
      <c r="A156" s="46"/>
      <c r="B156" s="46"/>
      <c r="C156" s="46"/>
      <c r="D156" s="46"/>
    </row>
    <row r="157" spans="1:12" hidden="1" x14ac:dyDescent="0.3">
      <c r="A157" s="46"/>
      <c r="B157" s="46"/>
      <c r="C157" s="46"/>
      <c r="D157" s="46"/>
    </row>
    <row r="158" spans="1:12" ht="15" hidden="1" thickBot="1" x14ac:dyDescent="0.35">
      <c r="A158" s="46" t="s">
        <v>88</v>
      </c>
      <c r="B158" s="46"/>
      <c r="C158" s="46"/>
      <c r="D158" s="57" t="e">
        <f>VLOOKUP(G11,A177:G189,(VLOOKUP(G13,A192:B198,2,0)),0)</f>
        <v>#N/A</v>
      </c>
    </row>
    <row r="159" spans="1:12" hidden="1" x14ac:dyDescent="0.3">
      <c r="A159" s="46"/>
      <c r="B159" s="46"/>
      <c r="C159" s="46"/>
      <c r="D159" s="58"/>
    </row>
    <row r="160" spans="1:12" ht="15" hidden="1" thickBot="1" x14ac:dyDescent="0.35">
      <c r="A160" s="46" t="s">
        <v>89</v>
      </c>
      <c r="B160" s="46"/>
      <c r="C160" s="46"/>
      <c r="D160" s="57" t="e">
        <f>VLOOKUP(G11,A202:C214,(VLOOKUP(G13,A218:B225,2,0)),0)</f>
        <v>#N/A</v>
      </c>
    </row>
    <row r="161" spans="1:10" hidden="1" x14ac:dyDescent="0.3">
      <c r="A161" s="46"/>
      <c r="B161" s="46"/>
      <c r="C161" s="46"/>
      <c r="D161" s="46"/>
    </row>
    <row r="162" spans="1:10" hidden="1" x14ac:dyDescent="0.3">
      <c r="A162" s="46"/>
      <c r="B162" s="46">
        <v>2018</v>
      </c>
      <c r="C162" s="46">
        <v>2019</v>
      </c>
      <c r="D162" s="46">
        <v>2020</v>
      </c>
      <c r="E162" s="59">
        <v>2021</v>
      </c>
      <c r="F162" s="59">
        <v>2022</v>
      </c>
      <c r="G162" s="46">
        <v>2023</v>
      </c>
      <c r="H162" s="59"/>
      <c r="I162" s="59"/>
      <c r="J162" s="34"/>
    </row>
    <row r="163" spans="1:10" hidden="1" x14ac:dyDescent="0.3">
      <c r="A163" s="46" t="s">
        <v>62</v>
      </c>
      <c r="B163" s="58" t="s">
        <v>90</v>
      </c>
      <c r="C163" s="58" t="s">
        <v>91</v>
      </c>
      <c r="D163" s="58" t="s">
        <v>92</v>
      </c>
      <c r="E163" s="58" t="s">
        <v>93</v>
      </c>
      <c r="F163" s="58" t="s">
        <v>94</v>
      </c>
      <c r="G163" s="58" t="s">
        <v>95</v>
      </c>
      <c r="H163" s="46"/>
      <c r="I163" s="46"/>
    </row>
    <row r="164" spans="1:10" hidden="1" x14ac:dyDescent="0.3">
      <c r="A164" s="46" t="s">
        <v>63</v>
      </c>
      <c r="B164" s="58" t="s">
        <v>96</v>
      </c>
      <c r="C164" s="58" t="s">
        <v>93</v>
      </c>
      <c r="D164" s="58" t="s">
        <v>94</v>
      </c>
      <c r="E164" s="58" t="s">
        <v>97</v>
      </c>
      <c r="F164" s="58" t="s">
        <v>98</v>
      </c>
      <c r="G164" s="58" t="s">
        <v>92</v>
      </c>
      <c r="H164" s="46"/>
      <c r="I164" s="46"/>
    </row>
    <row r="165" spans="1:10" hidden="1" x14ac:dyDescent="0.3">
      <c r="A165" s="46" t="s">
        <v>64</v>
      </c>
      <c r="B165" s="58" t="s">
        <v>96</v>
      </c>
      <c r="C165" s="58" t="s">
        <v>93</v>
      </c>
      <c r="D165" s="58" t="s">
        <v>95</v>
      </c>
      <c r="E165" s="58" t="s">
        <v>97</v>
      </c>
      <c r="F165" s="58" t="s">
        <v>98</v>
      </c>
      <c r="G165" s="58" t="s">
        <v>92</v>
      </c>
      <c r="H165" s="46"/>
      <c r="I165" s="46"/>
    </row>
    <row r="166" spans="1:10" hidden="1" x14ac:dyDescent="0.3">
      <c r="A166" s="46" t="s">
        <v>66</v>
      </c>
      <c r="B166" s="58" t="s">
        <v>99</v>
      </c>
      <c r="C166" s="58" t="s">
        <v>97</v>
      </c>
      <c r="D166" s="58" t="s">
        <v>92</v>
      </c>
      <c r="E166" s="58" t="s">
        <v>100</v>
      </c>
      <c r="F166" s="58" t="s">
        <v>93</v>
      </c>
      <c r="G166" s="58" t="s">
        <v>94</v>
      </c>
      <c r="H166" s="46"/>
      <c r="I166" s="46"/>
    </row>
    <row r="167" spans="1:10" hidden="1" x14ac:dyDescent="0.3">
      <c r="A167" s="46" t="s">
        <v>68</v>
      </c>
      <c r="B167" s="58" t="s">
        <v>91</v>
      </c>
      <c r="C167" s="58" t="s">
        <v>92</v>
      </c>
      <c r="D167" s="58" t="s">
        <v>93</v>
      </c>
      <c r="E167" s="58" t="s">
        <v>94</v>
      </c>
      <c r="F167" s="58" t="s">
        <v>95</v>
      </c>
      <c r="G167" s="58" t="s">
        <v>97</v>
      </c>
      <c r="H167" s="46"/>
      <c r="I167" s="46"/>
    </row>
    <row r="168" spans="1:10" hidden="1" x14ac:dyDescent="0.3">
      <c r="A168" s="46" t="s">
        <v>70</v>
      </c>
      <c r="B168" s="58" t="s">
        <v>101</v>
      </c>
      <c r="C168" s="58" t="s">
        <v>94</v>
      </c>
      <c r="D168" s="58" t="s">
        <v>97</v>
      </c>
      <c r="E168" s="58" t="s">
        <v>98</v>
      </c>
      <c r="F168" s="58" t="s">
        <v>92</v>
      </c>
      <c r="G168" s="58" t="s">
        <v>100</v>
      </c>
      <c r="H168" s="46"/>
      <c r="I168" s="46"/>
    </row>
    <row r="169" spans="1:10" hidden="1" x14ac:dyDescent="0.3">
      <c r="A169" s="46" t="s">
        <v>72</v>
      </c>
      <c r="B169" s="58" t="s">
        <v>99</v>
      </c>
      <c r="C169" s="58" t="s">
        <v>97</v>
      </c>
      <c r="D169" s="58" t="s">
        <v>92</v>
      </c>
      <c r="E169" s="58" t="s">
        <v>100</v>
      </c>
      <c r="F169" s="58" t="s">
        <v>93</v>
      </c>
      <c r="G169" s="58" t="s">
        <v>94</v>
      </c>
      <c r="H169" s="46"/>
      <c r="I169" s="46"/>
    </row>
    <row r="170" spans="1:10" hidden="1" x14ac:dyDescent="0.3">
      <c r="A170" s="46" t="s">
        <v>74</v>
      </c>
      <c r="B170" s="58" t="s">
        <v>102</v>
      </c>
      <c r="C170" s="58" t="s">
        <v>100</v>
      </c>
      <c r="D170" s="58" t="s">
        <v>94</v>
      </c>
      <c r="E170" s="58" t="s">
        <v>95</v>
      </c>
      <c r="F170" s="58" t="s">
        <v>97</v>
      </c>
      <c r="G170" s="58" t="s">
        <v>98</v>
      </c>
      <c r="H170" s="46"/>
      <c r="I170" s="46"/>
    </row>
    <row r="171" spans="1:10" hidden="1" x14ac:dyDescent="0.3">
      <c r="A171" s="46" t="s">
        <v>76</v>
      </c>
      <c r="B171" s="58" t="s">
        <v>103</v>
      </c>
      <c r="C171" s="58" t="s">
        <v>95</v>
      </c>
      <c r="D171" s="58" t="s">
        <v>98</v>
      </c>
      <c r="E171" s="58" t="s">
        <v>92</v>
      </c>
      <c r="F171" s="58" t="s">
        <v>100</v>
      </c>
      <c r="G171" s="58" t="s">
        <v>93</v>
      </c>
      <c r="H171" s="46"/>
      <c r="I171" s="46"/>
    </row>
    <row r="172" spans="1:10" hidden="1" x14ac:dyDescent="0.3">
      <c r="A172" s="46" t="s">
        <v>78</v>
      </c>
      <c r="B172" s="58" t="s">
        <v>90</v>
      </c>
      <c r="C172" s="58" t="s">
        <v>98</v>
      </c>
      <c r="D172" s="58" t="s">
        <v>100</v>
      </c>
      <c r="E172" s="58" t="s">
        <v>93</v>
      </c>
      <c r="F172" s="58" t="s">
        <v>94</v>
      </c>
      <c r="G172" s="58" t="s">
        <v>95</v>
      </c>
      <c r="H172" s="46"/>
      <c r="I172" s="46"/>
    </row>
    <row r="173" spans="1:10" hidden="1" x14ac:dyDescent="0.3">
      <c r="A173" s="46" t="s">
        <v>10</v>
      </c>
      <c r="B173" s="58" t="s">
        <v>96</v>
      </c>
      <c r="C173" s="58" t="s">
        <v>93</v>
      </c>
      <c r="D173" s="58" t="s">
        <v>95</v>
      </c>
      <c r="E173" s="58" t="s">
        <v>97</v>
      </c>
      <c r="F173" s="58" t="s">
        <v>98</v>
      </c>
      <c r="G173" s="58" t="s">
        <v>92</v>
      </c>
      <c r="H173" s="46"/>
      <c r="I173" s="46"/>
    </row>
    <row r="174" spans="1:10" hidden="1" x14ac:dyDescent="0.3">
      <c r="A174" s="46" t="s">
        <v>81</v>
      </c>
      <c r="B174" s="58" t="s">
        <v>103</v>
      </c>
      <c r="C174" s="58" t="s">
        <v>95</v>
      </c>
      <c r="D174" s="58" t="s">
        <v>98</v>
      </c>
      <c r="E174" s="58" t="s">
        <v>92</v>
      </c>
      <c r="F174" s="58" t="s">
        <v>100</v>
      </c>
      <c r="G174" s="58" t="s">
        <v>93</v>
      </c>
      <c r="H174" s="46"/>
      <c r="I174" s="46"/>
    </row>
    <row r="175" spans="1:10" hidden="1" x14ac:dyDescent="0.3">
      <c r="A175" s="46"/>
      <c r="B175" s="58"/>
      <c r="C175" s="58"/>
      <c r="D175" s="58"/>
      <c r="E175" s="58"/>
      <c r="F175" s="58"/>
      <c r="G175" s="58"/>
      <c r="H175" s="46"/>
      <c r="I175" s="46"/>
    </row>
    <row r="176" spans="1:10" hidden="1" x14ac:dyDescent="0.3">
      <c r="A176" s="46"/>
      <c r="B176" s="58">
        <v>2018</v>
      </c>
      <c r="C176" s="58">
        <v>2019</v>
      </c>
      <c r="D176" s="58">
        <v>2020</v>
      </c>
      <c r="E176" s="58">
        <v>2021</v>
      </c>
      <c r="F176" s="58">
        <v>2022</v>
      </c>
      <c r="G176" s="58">
        <v>2023</v>
      </c>
      <c r="H176" s="59"/>
      <c r="I176" s="59"/>
      <c r="J176" s="34"/>
    </row>
    <row r="177" spans="1:10" hidden="1" x14ac:dyDescent="0.3">
      <c r="A177" s="46" t="s">
        <v>53</v>
      </c>
      <c r="B177" s="58">
        <v>2</v>
      </c>
      <c r="C177" s="58">
        <v>3</v>
      </c>
      <c r="D177" s="58">
        <v>4</v>
      </c>
      <c r="E177" s="58">
        <v>5</v>
      </c>
      <c r="F177" s="58">
        <v>6</v>
      </c>
      <c r="G177" s="58">
        <v>7</v>
      </c>
      <c r="H177" s="59"/>
      <c r="I177" s="59"/>
      <c r="J177" s="34"/>
    </row>
    <row r="178" spans="1:10" hidden="1" x14ac:dyDescent="0.3">
      <c r="A178" s="46" t="s">
        <v>62</v>
      </c>
      <c r="B178" s="58">
        <v>1</v>
      </c>
      <c r="C178" s="58">
        <v>2</v>
      </c>
      <c r="D178" s="58">
        <v>3</v>
      </c>
      <c r="E178" s="58">
        <v>5</v>
      </c>
      <c r="F178" s="58">
        <v>6</v>
      </c>
      <c r="G178" s="58">
        <v>7</v>
      </c>
      <c r="H178" s="46"/>
      <c r="I178" s="46"/>
    </row>
    <row r="179" spans="1:10" hidden="1" x14ac:dyDescent="0.3">
      <c r="A179" s="46" t="s">
        <v>63</v>
      </c>
      <c r="B179" s="58">
        <v>4</v>
      </c>
      <c r="C179" s="58">
        <v>5</v>
      </c>
      <c r="D179" s="58">
        <v>6</v>
      </c>
      <c r="E179" s="58">
        <v>1</v>
      </c>
      <c r="F179" s="58">
        <v>2</v>
      </c>
      <c r="G179" s="58">
        <v>3</v>
      </c>
      <c r="H179" s="46"/>
      <c r="I179" s="46"/>
    </row>
    <row r="180" spans="1:10" hidden="1" x14ac:dyDescent="0.3">
      <c r="A180" s="46" t="s">
        <v>64</v>
      </c>
      <c r="B180" s="58">
        <v>4</v>
      </c>
      <c r="C180" s="58">
        <v>5</v>
      </c>
      <c r="D180" s="58">
        <v>7</v>
      </c>
      <c r="E180" s="58">
        <v>1</v>
      </c>
      <c r="F180" s="58">
        <v>2</v>
      </c>
      <c r="G180" s="58">
        <v>3</v>
      </c>
      <c r="H180" s="46"/>
      <c r="I180" s="46"/>
    </row>
    <row r="181" spans="1:10" hidden="1" x14ac:dyDescent="0.3">
      <c r="A181" s="46" t="s">
        <v>66</v>
      </c>
      <c r="B181" s="58">
        <v>7</v>
      </c>
      <c r="C181" s="58">
        <v>1</v>
      </c>
      <c r="D181" s="58">
        <v>3</v>
      </c>
      <c r="E181" s="58">
        <v>4</v>
      </c>
      <c r="F181" s="58">
        <v>5</v>
      </c>
      <c r="G181" s="58">
        <v>6</v>
      </c>
      <c r="H181" s="46"/>
      <c r="I181" s="46"/>
    </row>
    <row r="182" spans="1:10" hidden="1" x14ac:dyDescent="0.3">
      <c r="A182" s="46" t="s">
        <v>68</v>
      </c>
      <c r="B182" s="58">
        <v>2</v>
      </c>
      <c r="C182" s="58">
        <v>3</v>
      </c>
      <c r="D182" s="58">
        <v>5</v>
      </c>
      <c r="E182" s="58">
        <v>6</v>
      </c>
      <c r="F182" s="58">
        <v>7</v>
      </c>
      <c r="G182" s="58">
        <v>1</v>
      </c>
      <c r="H182" s="46"/>
      <c r="I182" s="46"/>
    </row>
    <row r="183" spans="1:10" hidden="1" x14ac:dyDescent="0.3">
      <c r="A183" s="46" t="s">
        <v>70</v>
      </c>
      <c r="B183" s="58">
        <v>5</v>
      </c>
      <c r="C183" s="58">
        <v>6</v>
      </c>
      <c r="D183" s="58">
        <v>1</v>
      </c>
      <c r="E183" s="58">
        <v>2</v>
      </c>
      <c r="F183" s="58">
        <v>3</v>
      </c>
      <c r="G183" s="58">
        <v>4</v>
      </c>
      <c r="H183" s="46"/>
      <c r="I183" s="46"/>
    </row>
    <row r="184" spans="1:10" hidden="1" x14ac:dyDescent="0.3">
      <c r="A184" s="46" t="s">
        <v>72</v>
      </c>
      <c r="B184" s="58">
        <v>7</v>
      </c>
      <c r="C184" s="58">
        <v>1</v>
      </c>
      <c r="D184" s="58">
        <v>3</v>
      </c>
      <c r="E184" s="58">
        <v>4</v>
      </c>
      <c r="F184" s="58">
        <v>5</v>
      </c>
      <c r="G184" s="58">
        <v>6</v>
      </c>
      <c r="H184" s="46"/>
      <c r="I184" s="46"/>
    </row>
    <row r="185" spans="1:10" hidden="1" x14ac:dyDescent="0.3">
      <c r="A185" s="46" t="s">
        <v>74</v>
      </c>
      <c r="B185" s="58">
        <v>3</v>
      </c>
      <c r="C185" s="58">
        <v>4</v>
      </c>
      <c r="D185" s="58">
        <v>6</v>
      </c>
      <c r="E185" s="58">
        <v>7</v>
      </c>
      <c r="F185" s="58">
        <v>1</v>
      </c>
      <c r="G185" s="58">
        <v>2</v>
      </c>
      <c r="H185" s="46"/>
      <c r="I185" s="46"/>
    </row>
    <row r="186" spans="1:10" hidden="1" x14ac:dyDescent="0.3">
      <c r="A186" s="46" t="s">
        <v>76</v>
      </c>
      <c r="B186" s="58">
        <v>6</v>
      </c>
      <c r="C186" s="58">
        <v>7</v>
      </c>
      <c r="D186" s="58">
        <v>2</v>
      </c>
      <c r="E186" s="58">
        <v>3</v>
      </c>
      <c r="F186" s="58">
        <v>4</v>
      </c>
      <c r="G186" s="58">
        <v>5</v>
      </c>
      <c r="H186" s="46"/>
      <c r="I186" s="46"/>
    </row>
    <row r="187" spans="1:10" hidden="1" x14ac:dyDescent="0.3">
      <c r="A187" s="46" t="s">
        <v>78</v>
      </c>
      <c r="B187" s="58">
        <v>1</v>
      </c>
      <c r="C187" s="58">
        <v>2</v>
      </c>
      <c r="D187" s="58">
        <v>4</v>
      </c>
      <c r="E187" s="58">
        <v>5</v>
      </c>
      <c r="F187" s="58">
        <v>6</v>
      </c>
      <c r="G187" s="58">
        <v>7</v>
      </c>
      <c r="H187" s="46"/>
      <c r="I187" s="46"/>
    </row>
    <row r="188" spans="1:10" hidden="1" x14ac:dyDescent="0.3">
      <c r="A188" s="46" t="s">
        <v>10</v>
      </c>
      <c r="B188" s="58">
        <v>4</v>
      </c>
      <c r="C188" s="58">
        <v>5</v>
      </c>
      <c r="D188" s="58">
        <v>7</v>
      </c>
      <c r="E188" s="58">
        <v>1</v>
      </c>
      <c r="F188" s="58">
        <v>2</v>
      </c>
      <c r="G188" s="58">
        <v>3</v>
      </c>
      <c r="H188" s="46"/>
      <c r="I188" s="46"/>
    </row>
    <row r="189" spans="1:10" hidden="1" x14ac:dyDescent="0.3">
      <c r="A189" s="46" t="s">
        <v>81</v>
      </c>
      <c r="B189" s="58">
        <v>6</v>
      </c>
      <c r="C189" s="58">
        <v>7</v>
      </c>
      <c r="D189" s="58">
        <v>2</v>
      </c>
      <c r="E189" s="58">
        <v>3</v>
      </c>
      <c r="F189" s="58">
        <v>4</v>
      </c>
      <c r="G189" s="58">
        <v>5</v>
      </c>
      <c r="H189" s="46"/>
      <c r="I189" s="46"/>
    </row>
    <row r="190" spans="1:10" hidden="1" x14ac:dyDescent="0.3">
      <c r="A190" s="46"/>
      <c r="B190" s="46"/>
      <c r="C190" s="46"/>
      <c r="D190" s="46"/>
      <c r="E190" s="46"/>
      <c r="F190" s="46"/>
      <c r="G190" s="46"/>
      <c r="H190" s="46"/>
      <c r="I190" s="46"/>
    </row>
    <row r="191" spans="1:10" hidden="1" x14ac:dyDescent="0.3">
      <c r="A191" s="45" t="s">
        <v>104</v>
      </c>
      <c r="B191" s="46"/>
      <c r="C191" s="46"/>
      <c r="D191" s="46"/>
    </row>
    <row r="192" spans="1:10" hidden="1" x14ac:dyDescent="0.3">
      <c r="A192" s="45" t="s">
        <v>53</v>
      </c>
      <c r="B192" s="46">
        <v>2</v>
      </c>
      <c r="C192" s="46"/>
      <c r="D192" s="46"/>
    </row>
    <row r="193" spans="1:11" hidden="1" x14ac:dyDescent="0.3">
      <c r="A193" s="46">
        <v>2018</v>
      </c>
      <c r="B193" s="46">
        <f>COLUMN(B176)</f>
        <v>2</v>
      </c>
      <c r="C193" s="46"/>
      <c r="D193" s="46"/>
    </row>
    <row r="194" spans="1:11" hidden="1" x14ac:dyDescent="0.3">
      <c r="A194" s="46">
        <v>2019</v>
      </c>
      <c r="B194" s="46">
        <f>COLUMN(C176)</f>
        <v>3</v>
      </c>
      <c r="C194" s="46"/>
      <c r="D194" s="46"/>
    </row>
    <row r="195" spans="1:11" hidden="1" x14ac:dyDescent="0.3">
      <c r="A195" s="46">
        <v>2020</v>
      </c>
      <c r="B195" s="46">
        <f>COLUMN(D176)</f>
        <v>4</v>
      </c>
      <c r="C195" s="46"/>
      <c r="D195" s="46"/>
    </row>
    <row r="196" spans="1:11" hidden="1" x14ac:dyDescent="0.3">
      <c r="A196" s="46">
        <v>2021</v>
      </c>
      <c r="B196" s="46">
        <f>COLUMN(E176)</f>
        <v>5</v>
      </c>
      <c r="C196" s="46"/>
      <c r="D196" s="46"/>
    </row>
    <row r="197" spans="1:11" hidden="1" x14ac:dyDescent="0.3">
      <c r="A197" s="60">
        <v>2022</v>
      </c>
      <c r="B197" s="46">
        <f>COLUMN(F176)</f>
        <v>6</v>
      </c>
      <c r="C197" s="46"/>
      <c r="D197" s="46"/>
    </row>
    <row r="198" spans="1:11" hidden="1" x14ac:dyDescent="0.3">
      <c r="A198" s="46">
        <v>2023</v>
      </c>
      <c r="B198" s="46">
        <f>COLUMN(G176)</f>
        <v>7</v>
      </c>
      <c r="C198" s="46"/>
      <c r="D198" s="46"/>
    </row>
    <row r="199" spans="1:11" hidden="1" x14ac:dyDescent="0.3">
      <c r="A199" s="46"/>
      <c r="B199" s="46"/>
      <c r="C199" s="46"/>
      <c r="D199" s="46"/>
    </row>
    <row r="200" spans="1:11" hidden="1" x14ac:dyDescent="0.3">
      <c r="A200" s="45" t="s">
        <v>89</v>
      </c>
      <c r="B200" s="46"/>
      <c r="C200" s="46"/>
      <c r="D200" s="46"/>
    </row>
    <row r="201" spans="1:11" hidden="1" x14ac:dyDescent="0.3">
      <c r="A201" s="46"/>
      <c r="B201" s="46" t="s">
        <v>105</v>
      </c>
      <c r="C201" s="46">
        <v>2020</v>
      </c>
      <c r="D201" s="46"/>
      <c r="G201" s="34"/>
      <c r="H201" s="34"/>
      <c r="I201" s="34"/>
      <c r="J201" s="34"/>
      <c r="K201" s="34"/>
    </row>
    <row r="202" spans="1:11" hidden="1" x14ac:dyDescent="0.3">
      <c r="A202" s="46" t="s">
        <v>53</v>
      </c>
      <c r="B202" s="46">
        <v>31</v>
      </c>
      <c r="C202" s="46">
        <v>31</v>
      </c>
      <c r="D202" s="46"/>
      <c r="G202" s="34"/>
      <c r="H202" s="34"/>
      <c r="I202" s="34"/>
      <c r="J202" s="34"/>
      <c r="K202" s="34"/>
    </row>
    <row r="203" spans="1:11" hidden="1" x14ac:dyDescent="0.3">
      <c r="A203" s="46" t="s">
        <v>62</v>
      </c>
      <c r="B203" s="46">
        <v>31</v>
      </c>
      <c r="C203" s="46">
        <v>31</v>
      </c>
      <c r="D203" s="46"/>
    </row>
    <row r="204" spans="1:11" hidden="1" x14ac:dyDescent="0.3">
      <c r="A204" s="46" t="s">
        <v>63</v>
      </c>
      <c r="B204" s="61">
        <v>28</v>
      </c>
      <c r="C204" s="61">
        <v>29</v>
      </c>
      <c r="D204" s="46" t="s">
        <v>106</v>
      </c>
    </row>
    <row r="205" spans="1:11" hidden="1" x14ac:dyDescent="0.3">
      <c r="A205" s="46" t="s">
        <v>64</v>
      </c>
      <c r="B205" s="46">
        <v>31</v>
      </c>
      <c r="C205" s="46">
        <v>31</v>
      </c>
      <c r="D205" s="46"/>
    </row>
    <row r="206" spans="1:11" hidden="1" x14ac:dyDescent="0.3">
      <c r="A206" s="46" t="s">
        <v>66</v>
      </c>
      <c r="B206" s="46">
        <v>30</v>
      </c>
      <c r="C206" s="46">
        <v>30</v>
      </c>
      <c r="D206" s="46"/>
    </row>
    <row r="207" spans="1:11" hidden="1" x14ac:dyDescent="0.3">
      <c r="A207" s="46" t="s">
        <v>68</v>
      </c>
      <c r="B207" s="46">
        <v>31</v>
      </c>
      <c r="C207" s="46">
        <v>31</v>
      </c>
      <c r="D207" s="46"/>
    </row>
    <row r="208" spans="1:11" hidden="1" x14ac:dyDescent="0.3">
      <c r="A208" s="46" t="s">
        <v>70</v>
      </c>
      <c r="B208" s="46">
        <v>30</v>
      </c>
      <c r="C208" s="46">
        <v>30</v>
      </c>
      <c r="D208" s="46"/>
    </row>
    <row r="209" spans="1:4" hidden="1" x14ac:dyDescent="0.3">
      <c r="A209" s="46" t="s">
        <v>72</v>
      </c>
      <c r="B209" s="46">
        <v>31</v>
      </c>
      <c r="C209" s="46">
        <v>31</v>
      </c>
      <c r="D209" s="46"/>
    </row>
    <row r="210" spans="1:4" hidden="1" x14ac:dyDescent="0.3">
      <c r="A210" s="46" t="s">
        <v>74</v>
      </c>
      <c r="B210" s="46">
        <v>31</v>
      </c>
      <c r="C210" s="46">
        <v>31</v>
      </c>
      <c r="D210" s="46"/>
    </row>
    <row r="211" spans="1:4" hidden="1" x14ac:dyDescent="0.3">
      <c r="A211" s="46" t="s">
        <v>76</v>
      </c>
      <c r="B211" s="46">
        <v>30</v>
      </c>
      <c r="C211" s="46">
        <v>30</v>
      </c>
      <c r="D211" s="46"/>
    </row>
    <row r="212" spans="1:4" hidden="1" x14ac:dyDescent="0.3">
      <c r="A212" s="46" t="s">
        <v>78</v>
      </c>
      <c r="B212" s="46">
        <v>31</v>
      </c>
      <c r="C212" s="46">
        <v>31</v>
      </c>
      <c r="D212" s="46"/>
    </row>
    <row r="213" spans="1:4" hidden="1" x14ac:dyDescent="0.3">
      <c r="A213" s="46" t="s">
        <v>10</v>
      </c>
      <c r="B213" s="46">
        <v>30</v>
      </c>
      <c r="C213" s="46">
        <v>30</v>
      </c>
      <c r="D213" s="46"/>
    </row>
    <row r="214" spans="1:4" hidden="1" x14ac:dyDescent="0.3">
      <c r="A214" s="46" t="s">
        <v>81</v>
      </c>
      <c r="B214" s="46">
        <v>31</v>
      </c>
      <c r="C214" s="46">
        <v>31</v>
      </c>
      <c r="D214" s="46"/>
    </row>
    <row r="215" spans="1:4" hidden="1" x14ac:dyDescent="0.3">
      <c r="A215" s="46"/>
      <c r="B215" s="46"/>
      <c r="C215" s="46"/>
      <c r="D215" s="46"/>
    </row>
    <row r="216" spans="1:4" hidden="1" x14ac:dyDescent="0.3">
      <c r="A216" s="46"/>
      <c r="B216" s="46"/>
      <c r="C216" s="46"/>
      <c r="D216" s="46"/>
    </row>
    <row r="217" spans="1:4" hidden="1" x14ac:dyDescent="0.3">
      <c r="A217" s="46" t="s">
        <v>107</v>
      </c>
      <c r="B217" s="46"/>
      <c r="C217" s="46"/>
      <c r="D217" s="46"/>
    </row>
    <row r="218" spans="1:4" hidden="1" x14ac:dyDescent="0.3">
      <c r="A218" s="46" t="s">
        <v>53</v>
      </c>
      <c r="B218" s="46">
        <f>COLUMN($B$201)</f>
        <v>2</v>
      </c>
      <c r="C218" s="46"/>
      <c r="D218" s="46"/>
    </row>
    <row r="219" spans="1:4" hidden="1" x14ac:dyDescent="0.3">
      <c r="A219" s="46">
        <v>2017</v>
      </c>
      <c r="B219" s="46">
        <f>COLUMN($B$201)</f>
        <v>2</v>
      </c>
      <c r="C219" s="46"/>
      <c r="D219" s="46"/>
    </row>
    <row r="220" spans="1:4" hidden="1" x14ac:dyDescent="0.3">
      <c r="A220" s="46">
        <v>2018</v>
      </c>
      <c r="B220" s="46">
        <f>COLUMN($B$201)</f>
        <v>2</v>
      </c>
      <c r="C220" s="46"/>
      <c r="D220" s="46"/>
    </row>
    <row r="221" spans="1:4" hidden="1" x14ac:dyDescent="0.3">
      <c r="A221" s="46">
        <v>2019</v>
      </c>
      <c r="B221" s="46">
        <f>COLUMN($B$201)</f>
        <v>2</v>
      </c>
      <c r="C221" s="46"/>
      <c r="D221" s="46"/>
    </row>
    <row r="222" spans="1:4" hidden="1" x14ac:dyDescent="0.3">
      <c r="A222" s="46">
        <v>2020</v>
      </c>
      <c r="B222" s="46">
        <f>COLUMN($C$201)</f>
        <v>3</v>
      </c>
      <c r="C222" s="46"/>
      <c r="D222" s="46"/>
    </row>
    <row r="223" spans="1:4" hidden="1" x14ac:dyDescent="0.3">
      <c r="A223" s="46">
        <v>2021</v>
      </c>
      <c r="B223" s="46">
        <f>COLUMN($B$201)</f>
        <v>2</v>
      </c>
      <c r="C223" s="46"/>
      <c r="D223" s="46"/>
    </row>
    <row r="224" spans="1:4" hidden="1" x14ac:dyDescent="0.3">
      <c r="A224" s="46">
        <v>2022</v>
      </c>
      <c r="B224" s="46">
        <f>COLUMN($B$201)</f>
        <v>2</v>
      </c>
      <c r="C224" s="46"/>
      <c r="D224" s="46"/>
    </row>
    <row r="225" spans="1:9" hidden="1" x14ac:dyDescent="0.3">
      <c r="A225" s="46">
        <v>2023</v>
      </c>
      <c r="B225" s="46">
        <f>COLUMN($B$201)</f>
        <v>2</v>
      </c>
      <c r="C225" s="46"/>
      <c r="D225" s="46"/>
    </row>
    <row r="226" spans="1:9" hidden="1" x14ac:dyDescent="0.3"/>
    <row r="227" spans="1:9" hidden="1" x14ac:dyDescent="0.3"/>
    <row r="228" spans="1:9" hidden="1" x14ac:dyDescent="0.3">
      <c r="A228" s="62" t="s">
        <v>108</v>
      </c>
      <c r="B228" s="48"/>
      <c r="C228" s="48"/>
      <c r="D228" s="48"/>
      <c r="E228" s="48"/>
      <c r="F228" s="48"/>
      <c r="G228" s="48"/>
      <c r="H228" s="48"/>
      <c r="I228" s="48"/>
    </row>
    <row r="229" spans="1:9" hidden="1" x14ac:dyDescent="0.3">
      <c r="A229" s="62" t="s">
        <v>109</v>
      </c>
      <c r="C229" s="48"/>
      <c r="D229" s="48"/>
      <c r="E229" s="48"/>
      <c r="F229" s="48"/>
      <c r="G229" s="48"/>
      <c r="H229" s="48"/>
      <c r="I229" s="48"/>
    </row>
    <row r="230" spans="1:9" hidden="1" x14ac:dyDescent="0.3">
      <c r="A230" s="62" t="s">
        <v>110</v>
      </c>
      <c r="B230" s="62"/>
      <c r="C230" s="48"/>
      <c r="D230" s="48"/>
      <c r="E230" s="48"/>
      <c r="F230" s="48"/>
      <c r="G230" s="48"/>
      <c r="H230" s="48"/>
      <c r="I230" s="48"/>
    </row>
    <row r="231" spans="1:9" hidden="1" x14ac:dyDescent="0.3">
      <c r="A231" s="62" t="s">
        <v>111</v>
      </c>
      <c r="B231" s="48"/>
      <c r="C231" s="48"/>
      <c r="D231" s="48"/>
      <c r="E231" s="48"/>
      <c r="F231" s="48"/>
      <c r="G231" s="48"/>
      <c r="H231" s="48"/>
      <c r="I231" s="48"/>
    </row>
    <row r="232" spans="1:9" hidden="1" x14ac:dyDescent="0.3">
      <c r="A232" s="48"/>
      <c r="B232" s="48"/>
      <c r="C232" s="48"/>
      <c r="D232" s="48"/>
      <c r="E232" s="48"/>
      <c r="F232" s="48"/>
      <c r="G232" s="48"/>
      <c r="H232" s="48"/>
      <c r="I232" s="48"/>
    </row>
    <row r="233" spans="1:9" hidden="1" x14ac:dyDescent="0.3">
      <c r="A233" s="62"/>
    </row>
    <row r="234" spans="1:9" hidden="1" x14ac:dyDescent="0.3"/>
    <row r="235" spans="1:9" hidden="1" x14ac:dyDescent="0.3"/>
  </sheetData>
  <sheetProtection algorithmName="SHA-512" hashValue="O6gEs2hj253R/jskJ4/cDP3XC3FtTVH1gwVi83iBxuerHGv6asRZmIqgLW+ocQzzZahL95H8l/Kt7FqqqVYT2g==" saltValue="pObnDB++IubZj4qMhU4l5A==" spinCount="100000" sheet="1" formatCells="0" formatRows="0" selectLockedCells="1"/>
  <mergeCells count="180">
    <mergeCell ref="A1:O1"/>
    <mergeCell ref="N2:O2"/>
    <mergeCell ref="G5:H5"/>
    <mergeCell ref="J5:K5"/>
    <mergeCell ref="G7:I7"/>
    <mergeCell ref="J7:K7"/>
    <mergeCell ref="L7:M7"/>
    <mergeCell ref="A17:B19"/>
    <mergeCell ref="C17:D17"/>
    <mergeCell ref="E17:E19"/>
    <mergeCell ref="F17:F19"/>
    <mergeCell ref="G17:G19"/>
    <mergeCell ref="H17:H19"/>
    <mergeCell ref="G9:O9"/>
    <mergeCell ref="G11:H11"/>
    <mergeCell ref="I11:J11"/>
    <mergeCell ref="K11:O11"/>
    <mergeCell ref="G13:H13"/>
    <mergeCell ref="I13:J13"/>
    <mergeCell ref="K13:L13"/>
    <mergeCell ref="J21:K21"/>
    <mergeCell ref="L21:M21"/>
    <mergeCell ref="J22:K22"/>
    <mergeCell ref="L22:M22"/>
    <mergeCell ref="J23:K23"/>
    <mergeCell ref="L23:M23"/>
    <mergeCell ref="J17:M18"/>
    <mergeCell ref="C18:D18"/>
    <mergeCell ref="J19:K19"/>
    <mergeCell ref="L19:M19"/>
    <mergeCell ref="J20:K20"/>
    <mergeCell ref="L20:M20"/>
    <mergeCell ref="J27:K27"/>
    <mergeCell ref="L27:M27"/>
    <mergeCell ref="J30:L30"/>
    <mergeCell ref="J31:K31"/>
    <mergeCell ref="L31:M31"/>
    <mergeCell ref="N31:O31"/>
    <mergeCell ref="J24:K24"/>
    <mergeCell ref="L24:M24"/>
    <mergeCell ref="J25:K25"/>
    <mergeCell ref="L25:M25"/>
    <mergeCell ref="J26:K26"/>
    <mergeCell ref="L26:M26"/>
    <mergeCell ref="J34:K34"/>
    <mergeCell ref="L34:M34"/>
    <mergeCell ref="N34:O34"/>
    <mergeCell ref="J35:K35"/>
    <mergeCell ref="L35:M35"/>
    <mergeCell ref="N35:O35"/>
    <mergeCell ref="J32:K32"/>
    <mergeCell ref="L32:M32"/>
    <mergeCell ref="N32:O32"/>
    <mergeCell ref="J33:K33"/>
    <mergeCell ref="L33:M33"/>
    <mergeCell ref="N33:O33"/>
    <mergeCell ref="J38:K38"/>
    <mergeCell ref="L38:M38"/>
    <mergeCell ref="N38:O38"/>
    <mergeCell ref="J39:K39"/>
    <mergeCell ref="L39:M39"/>
    <mergeCell ref="N39:O39"/>
    <mergeCell ref="J36:K36"/>
    <mergeCell ref="L36:M36"/>
    <mergeCell ref="N36:O36"/>
    <mergeCell ref="J37:K37"/>
    <mergeCell ref="L37:M37"/>
    <mergeCell ref="N37:O37"/>
    <mergeCell ref="J42:K42"/>
    <mergeCell ref="L42:M42"/>
    <mergeCell ref="N42:O42"/>
    <mergeCell ref="J43:K43"/>
    <mergeCell ref="L43:M43"/>
    <mergeCell ref="N43:O43"/>
    <mergeCell ref="J40:K40"/>
    <mergeCell ref="L40:M40"/>
    <mergeCell ref="N40:O40"/>
    <mergeCell ref="J41:K41"/>
    <mergeCell ref="L41:M41"/>
    <mergeCell ref="N41:O41"/>
    <mergeCell ref="J46:K46"/>
    <mergeCell ref="L46:M46"/>
    <mergeCell ref="N46:O46"/>
    <mergeCell ref="J47:K47"/>
    <mergeCell ref="L47:M47"/>
    <mergeCell ref="N47:O47"/>
    <mergeCell ref="J44:K44"/>
    <mergeCell ref="L44:M44"/>
    <mergeCell ref="N44:O44"/>
    <mergeCell ref="J45:K45"/>
    <mergeCell ref="L45:M45"/>
    <mergeCell ref="N45:O45"/>
    <mergeCell ref="A54:O54"/>
    <mergeCell ref="A55:O55"/>
    <mergeCell ref="A57:K57"/>
    <mergeCell ref="B59:K59"/>
    <mergeCell ref="J48:K48"/>
    <mergeCell ref="L48:M48"/>
    <mergeCell ref="N48:O48"/>
    <mergeCell ref="J49:K49"/>
    <mergeCell ref="L49:M49"/>
    <mergeCell ref="N49:O49"/>
    <mergeCell ref="A52:D52"/>
    <mergeCell ref="E52:F52"/>
    <mergeCell ref="J50:K50"/>
    <mergeCell ref="L50:M50"/>
    <mergeCell ref="N50:O50"/>
    <mergeCell ref="A51:B51"/>
    <mergeCell ref="C51:D51"/>
    <mergeCell ref="J51:K51"/>
    <mergeCell ref="L51:M51"/>
    <mergeCell ref="N51:O51"/>
    <mergeCell ref="A61:K61"/>
    <mergeCell ref="A63:O63"/>
    <mergeCell ref="A64:O64"/>
    <mergeCell ref="A70:E70"/>
    <mergeCell ref="A71:E71"/>
    <mergeCell ref="A72:E72"/>
    <mergeCell ref="A73:E73"/>
    <mergeCell ref="F70:O70"/>
    <mergeCell ref="F71:O71"/>
    <mergeCell ref="F72:O72"/>
    <mergeCell ref="F73:O73"/>
    <mergeCell ref="E74:E75"/>
    <mergeCell ref="J104:O104"/>
    <mergeCell ref="J105:O105"/>
    <mergeCell ref="G139:K139"/>
    <mergeCell ref="G140:K140"/>
    <mergeCell ref="A116:E117"/>
    <mergeCell ref="F116:G117"/>
    <mergeCell ref="I116:L116"/>
    <mergeCell ref="M116:O116"/>
    <mergeCell ref="I117:L117"/>
    <mergeCell ref="M117:O117"/>
    <mergeCell ref="A111:O111"/>
    <mergeCell ref="A113:G113"/>
    <mergeCell ref="I113:O113"/>
    <mergeCell ref="A114:E115"/>
    <mergeCell ref="F114:G115"/>
    <mergeCell ref="I115:L115"/>
    <mergeCell ref="M115:O115"/>
    <mergeCell ref="F74:G74"/>
    <mergeCell ref="H74:H75"/>
    <mergeCell ref="I74:I75"/>
    <mergeCell ref="A74:D106"/>
    <mergeCell ref="J106:O106"/>
    <mergeCell ref="J74:O75"/>
    <mergeCell ref="J76:O76"/>
    <mergeCell ref="J77:O77"/>
    <mergeCell ref="J100:O100"/>
    <mergeCell ref="J78:O78"/>
    <mergeCell ref="J79:O79"/>
    <mergeCell ref="J80:O80"/>
    <mergeCell ref="J81:O81"/>
    <mergeCell ref="J82:O82"/>
    <mergeCell ref="J83:O83"/>
    <mergeCell ref="J84:O84"/>
    <mergeCell ref="J85:O85"/>
    <mergeCell ref="J86:O86"/>
    <mergeCell ref="J87:O87"/>
    <mergeCell ref="J88:O88"/>
    <mergeCell ref="J89:O89"/>
    <mergeCell ref="J90:O90"/>
    <mergeCell ref="J91:O91"/>
    <mergeCell ref="J92:O92"/>
    <mergeCell ref="J93:O93"/>
    <mergeCell ref="J107:O107"/>
    <mergeCell ref="A109:O109"/>
    <mergeCell ref="I114:L114"/>
    <mergeCell ref="M114:O114"/>
    <mergeCell ref="J94:O94"/>
    <mergeCell ref="J95:O95"/>
    <mergeCell ref="J96:O96"/>
    <mergeCell ref="J97:O97"/>
    <mergeCell ref="J98:O98"/>
    <mergeCell ref="J99:O99"/>
    <mergeCell ref="J101:O101"/>
    <mergeCell ref="J102:O102"/>
    <mergeCell ref="J103:O103"/>
    <mergeCell ref="A107:H107"/>
  </mergeCells>
  <conditionalFormatting sqref="A20:G50">
    <cfRule type="expression" dxfId="31" priority="45">
      <formula>VLOOKUP($B20,$L$139:$L$208,1,0)</formula>
    </cfRule>
    <cfRule type="expression" dxfId="30" priority="46">
      <formula>OR(WEEKDAY($B20,2)=6,WEEKDAY($B20,2)=7)</formula>
    </cfRule>
  </conditionalFormatting>
  <conditionalFormatting sqref="G20">
    <cfRule type="cellIs" dxfId="29" priority="30" operator="greaterThan">
      <formula>$F$20</formula>
    </cfRule>
  </conditionalFormatting>
  <conditionalFormatting sqref="G21">
    <cfRule type="cellIs" dxfId="28" priority="29" operator="greaterThan">
      <formula>$F$21</formula>
    </cfRule>
  </conditionalFormatting>
  <conditionalFormatting sqref="G21:G22">
    <cfRule type="cellIs" dxfId="27" priority="1" operator="greaterThan">
      <formula>$F$22</formula>
    </cfRule>
  </conditionalFormatting>
  <conditionalFormatting sqref="G23">
    <cfRule type="cellIs" dxfId="26" priority="28" operator="greaterThan">
      <formula>$F$23</formula>
    </cfRule>
  </conditionalFormatting>
  <conditionalFormatting sqref="G24">
    <cfRule type="cellIs" dxfId="25" priority="27" operator="greaterThan">
      <formula>$F$24</formula>
    </cfRule>
  </conditionalFormatting>
  <conditionalFormatting sqref="G25">
    <cfRule type="cellIs" dxfId="24" priority="26" operator="greaterThan">
      <formula>$F$25</formula>
    </cfRule>
  </conditionalFormatting>
  <conditionalFormatting sqref="G26">
    <cfRule type="cellIs" dxfId="23" priority="25" operator="greaterThan">
      <formula>$F$26</formula>
    </cfRule>
  </conditionalFormatting>
  <conditionalFormatting sqref="G27">
    <cfRule type="cellIs" dxfId="22" priority="24" operator="greaterThan">
      <formula>$F$27</formula>
    </cfRule>
  </conditionalFormatting>
  <conditionalFormatting sqref="G28">
    <cfRule type="cellIs" dxfId="21" priority="23" operator="greaterThan">
      <formula>$F$28</formula>
    </cfRule>
  </conditionalFormatting>
  <conditionalFormatting sqref="G29">
    <cfRule type="cellIs" dxfId="20" priority="22" operator="greaterThan">
      <formula>$F$29</formula>
    </cfRule>
  </conditionalFormatting>
  <conditionalFormatting sqref="G30">
    <cfRule type="cellIs" dxfId="19" priority="21" operator="greaterThan">
      <formula>$F$30</formula>
    </cfRule>
  </conditionalFormatting>
  <conditionalFormatting sqref="G31">
    <cfRule type="cellIs" dxfId="18" priority="20" operator="greaterThan">
      <formula>$F$31</formula>
    </cfRule>
  </conditionalFormatting>
  <conditionalFormatting sqref="G32">
    <cfRule type="cellIs" dxfId="17" priority="19" operator="greaterThan">
      <formula>$F$32</formula>
    </cfRule>
  </conditionalFormatting>
  <conditionalFormatting sqref="G33">
    <cfRule type="cellIs" dxfId="16" priority="18" operator="greaterThan">
      <formula>$F$33</formula>
    </cfRule>
  </conditionalFormatting>
  <conditionalFormatting sqref="G34">
    <cfRule type="cellIs" dxfId="15" priority="17" operator="greaterThan">
      <formula>$F$34</formula>
    </cfRule>
  </conditionalFormatting>
  <conditionalFormatting sqref="G35">
    <cfRule type="cellIs" dxfId="14" priority="16" operator="greaterThan">
      <formula>$F$35</formula>
    </cfRule>
  </conditionalFormatting>
  <conditionalFormatting sqref="G36">
    <cfRule type="cellIs" dxfId="13" priority="15" operator="greaterThan">
      <formula>$F$36</formula>
    </cfRule>
  </conditionalFormatting>
  <conditionalFormatting sqref="G37">
    <cfRule type="cellIs" dxfId="12" priority="14" operator="greaterThan">
      <formula>$F$37</formula>
    </cfRule>
  </conditionalFormatting>
  <conditionalFormatting sqref="G38">
    <cfRule type="cellIs" dxfId="11" priority="13" operator="greaterThan">
      <formula>$F$38</formula>
    </cfRule>
  </conditionalFormatting>
  <conditionalFormatting sqref="G39">
    <cfRule type="cellIs" dxfId="10" priority="12" operator="greaterThan">
      <formula>$F$39</formula>
    </cfRule>
  </conditionalFormatting>
  <conditionalFormatting sqref="G40">
    <cfRule type="cellIs" dxfId="9" priority="11" operator="greaterThan">
      <formula>$F$40</formula>
    </cfRule>
  </conditionalFormatting>
  <conditionalFormatting sqref="G41">
    <cfRule type="cellIs" dxfId="8" priority="10" operator="greaterThan">
      <formula>$F$41</formula>
    </cfRule>
  </conditionalFormatting>
  <conditionalFormatting sqref="G42">
    <cfRule type="cellIs" dxfId="7" priority="9" operator="greaterThan">
      <formula>$F$42</formula>
    </cfRule>
  </conditionalFormatting>
  <conditionalFormatting sqref="G43">
    <cfRule type="cellIs" dxfId="6" priority="8" operator="greaterThan">
      <formula>$F$43</formula>
    </cfRule>
  </conditionalFormatting>
  <conditionalFormatting sqref="G44">
    <cfRule type="cellIs" dxfId="5" priority="7" operator="greaterThan">
      <formula>$F$44</formula>
    </cfRule>
  </conditionalFormatting>
  <conditionalFormatting sqref="G45">
    <cfRule type="cellIs" dxfId="4" priority="6" operator="greaterThan">
      <formula>$F$45</formula>
    </cfRule>
  </conditionalFormatting>
  <conditionalFormatting sqref="G46">
    <cfRule type="cellIs" dxfId="3" priority="2" operator="greaterThan">
      <formula>$F$46</formula>
    </cfRule>
  </conditionalFormatting>
  <conditionalFormatting sqref="G47">
    <cfRule type="cellIs" dxfId="2" priority="5" operator="greaterThan">
      <formula>$F$47</formula>
    </cfRule>
  </conditionalFormatting>
  <conditionalFormatting sqref="G49">
    <cfRule type="cellIs" dxfId="1" priority="4" operator="greaterThan">
      <formula>$F$49</formula>
    </cfRule>
  </conditionalFormatting>
  <conditionalFormatting sqref="G50">
    <cfRule type="cellIs" dxfId="0" priority="3" operator="greaterThan">
      <formula>$F$50</formula>
    </cfRule>
  </conditionalFormatting>
  <dataValidations count="5">
    <dataValidation type="time" allowBlank="1" showErrorMessage="1" errorTitle="NEPLATNÝ FORMÁT ČASU" error="Prosím, zadajte čas v platnom formáte medzi 0:00 hod. a 24:00 hod." sqref="G20:G50" xr:uid="{2DF59416-C835-4A92-85FC-C33ABD1D8864}">
      <formula1>0</formula1>
      <formula2>24/24</formula2>
    </dataValidation>
    <dataValidation type="time" allowBlank="1" showInputMessage="1" showErrorMessage="1" errorTitle="NEPLATNÝ FORMÁT ČASU" error="Prosím, zadajte čas v platnom formáte medzi 0:00 hod. a 24:00 hod." sqref="C20:E50" xr:uid="{FAB3C3D4-09FD-4DA6-8EC6-3CB1DE29D25A}">
      <formula1>0</formula1>
      <formula2>24/24</formula2>
    </dataValidation>
    <dataValidation type="list" allowBlank="1" showInputMessage="1" showErrorMessage="1" sqref="G11:H12" xr:uid="{68D664D4-03D8-4BF4-B641-1951A99AD6DB}">
      <formula1>Mesiac</formula1>
    </dataValidation>
    <dataValidation type="list" allowBlank="1" showInputMessage="1" showErrorMessage="1" sqref="G13:H13" xr:uid="{D1E86081-E331-4D32-B74C-189843207D87}">
      <formula1>Rok</formula1>
    </dataValidation>
    <dataValidation type="list" allowBlank="1" showInputMessage="1" showErrorMessage="1" sqref="K3:K4 L4:O4" xr:uid="{BEE8DE11-7149-41D7-BC9B-92612D6B2C0B}">
      <formula1>typ_dohody</formula1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7" fitToHeight="0" orientation="portrait" r:id="rId1"/>
  <headerFooter>
    <oddFooter>&amp;C&amp;P</oddFooter>
  </headerFooter>
  <rowBreaks count="1" manualBreakCount="1">
    <brk id="121" max="1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56F03-4307-4376-A340-6FC2692B1635}">
  <dimension ref="B4:R26"/>
  <sheetViews>
    <sheetView workbookViewId="0">
      <selection activeCell="B4" sqref="B4:R26"/>
    </sheetView>
  </sheetViews>
  <sheetFormatPr defaultColWidth="8.6640625" defaultRowHeight="14.4" x14ac:dyDescent="0.3"/>
  <cols>
    <col min="1" max="16384" width="8.6640625" style="1"/>
  </cols>
  <sheetData>
    <row r="4" spans="2:18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15.6" x14ac:dyDescent="0.3">
      <c r="B5" s="2" t="s">
        <v>112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</row>
    <row r="6" spans="2:18" ht="15.6" x14ac:dyDescent="0.3">
      <c r="B6" s="3" t="s">
        <v>113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</row>
    <row r="7" spans="2:18" x14ac:dyDescent="0.3">
      <c r="B7" s="4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2:18" ht="15.6" x14ac:dyDescent="0.3">
      <c r="B8" s="5" t="s">
        <v>114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2:18" ht="15.6" x14ac:dyDescent="0.3">
      <c r="B9" s="3" t="s">
        <v>115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2:18" x14ac:dyDescent="0.3">
      <c r="B10" s="4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18" ht="15.6" x14ac:dyDescent="0.3">
      <c r="B11" s="5" t="s">
        <v>116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2:18" ht="15.6" x14ac:dyDescent="0.3">
      <c r="B12" s="3" t="s">
        <v>117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2:18" x14ac:dyDescent="0.3">
      <c r="B13" s="4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2:18" ht="15.6" x14ac:dyDescent="0.3">
      <c r="B14" s="2" t="s">
        <v>118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2:18" ht="15.6" x14ac:dyDescent="0.3">
      <c r="B15" s="3" t="s">
        <v>119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2:18" ht="15.6" x14ac:dyDescent="0.3">
      <c r="B16" s="3" t="s">
        <v>120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2:18" ht="15.6" x14ac:dyDescent="0.3">
      <c r="B17" s="3" t="s">
        <v>121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2:18" x14ac:dyDescent="0.3">
      <c r="B18" s="4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2:18" ht="15.6" x14ac:dyDescent="0.3">
      <c r="B19" s="6" t="s">
        <v>122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2:18" ht="15.6" x14ac:dyDescent="0.3">
      <c r="B20" s="7" t="s">
        <v>123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3">
      <c r="B21" t="s">
        <v>124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x14ac:dyDescent="0.3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2:18" x14ac:dyDescent="0.3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2:18" x14ac:dyDescent="0.3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2:18" x14ac:dyDescent="0.3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2:18" x14ac:dyDescent="0.3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</sheetData>
  <sheetProtection algorithmName="SHA-512" hashValue="gp99wnseMWLy1ePBAFlpvSoOsIf1wtVGGBaNrko9Kv2pXYGRPvHprkJIX999Aayif5OK1s35o4D0MO8wmnoAdA==" saltValue="NpU2DWlbCWS78br67T9MPg==" spinCount="100000" sheet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18</vt:i4>
      </vt:variant>
    </vt:vector>
  </HeadingPairs>
  <TitlesOfParts>
    <vt:vector size="22" baseType="lpstr">
      <vt:lpstr>Iný PP vzťah_HODNOT_ESF_2024</vt:lpstr>
      <vt:lpstr>Iný PP vzťah_hodnot.ESF_2026</vt:lpstr>
      <vt:lpstr>InýPPvzťah_HODNO_ESF_2025,27-29</vt:lpstr>
      <vt:lpstr>Iný PP vzťah_poznámky k výkazom</vt:lpstr>
      <vt:lpstr>'Iný PP vzťah_hodnot.ESF_2026'!iks</vt:lpstr>
      <vt:lpstr>'Iný PP vzťah_HODNOT_ESF_2024'!iks</vt:lpstr>
      <vt:lpstr>'InýPPvzťah_HODNO_ESF_2025,27-29'!iks</vt:lpstr>
      <vt:lpstr>'Iný PP vzťah_hodnot.ESF_2026'!Mesiac</vt:lpstr>
      <vt:lpstr>'Iný PP vzťah_HODNOT_ESF_2024'!Mesiac</vt:lpstr>
      <vt:lpstr>'InýPPvzťah_HODNO_ESF_2025,27-29'!Mesiac</vt:lpstr>
      <vt:lpstr>'Iný PP vzťah_hodnot.ESF_2026'!Oblasť_tlače</vt:lpstr>
      <vt:lpstr>'Iný PP vzťah_HODNOT_ESF_2024'!Oblasť_tlače</vt:lpstr>
      <vt:lpstr>'InýPPvzťah_HODNO_ESF_2025,27-29'!Oblasť_tlače</vt:lpstr>
      <vt:lpstr>'Iný PP vzťah_hodnot.ESF_2026'!Rok</vt:lpstr>
      <vt:lpstr>'Iný PP vzťah_HODNOT_ESF_2024'!Rok</vt:lpstr>
      <vt:lpstr>'InýPPvzťah_HODNO_ESF_2025,27-29'!Rok</vt:lpstr>
      <vt:lpstr>'Iný PP vzťah_hodnot.ESF_2026'!typ_dohody</vt:lpstr>
      <vt:lpstr>'Iný PP vzťah_HODNOT_ESF_2024'!typ_dohody</vt:lpstr>
      <vt:lpstr>'InýPPvzťah_HODNO_ESF_2025,27-29'!typ_dohody</vt:lpstr>
      <vt:lpstr>'Iný PP vzťah_hodnot.ESF_2026'!Typ_odmeny</vt:lpstr>
      <vt:lpstr>'Iný PP vzťah_HODNOT_ESF_2024'!Typ_odmeny</vt:lpstr>
      <vt:lpstr>'InýPPvzťah_HODNO_ESF_2025,27-29'!Typ_odmeny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Melníková, Zuzana</dc:creator>
  <cp:lastModifiedBy>Lužicová, Andrea</cp:lastModifiedBy>
  <cp:lastPrinted>2026-01-21T13:27:52Z</cp:lastPrinted>
  <dcterms:created xsi:type="dcterms:W3CDTF">2025-12-08T14:55:40Z</dcterms:created>
  <dcterms:modified xsi:type="dcterms:W3CDTF">2026-01-26T13:07:45Z</dcterms:modified>
</cp:coreProperties>
</file>